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5q1\Zveřejnění\WEB\"/>
    </mc:Choice>
  </mc:AlternateContent>
  <xr:revisionPtr revIDLastSave="0" documentId="13_ncr:1_{BCD02692-7F83-4595-B47E-117FD39FDA2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externalReferences>
    <externalReference r:id="rId4"/>
    <externalReference r:id="rId5"/>
    <externalReference r:id="rId6"/>
  </externalReferences>
  <definedNames>
    <definedName name="_xlnm.Print_Area" localSheetId="1">'Statement of Compreh. Income'!$B$1:$E$26</definedName>
    <definedName name="_xlnm.Print_Area" localSheetId="2">'Statement of Financial Position'!$B$1:$E$42</definedName>
    <definedName name="_xlnm.Print_Area" localSheetId="0">'Statement of Income'!$B$1:$E$35</definedName>
    <definedName name="Z_631AD0E5_1624_47F3_BA5F_C9752862AA81_.wvu.PrintArea" localSheetId="1" hidden="1">'Statement of Compreh. Income'!$B$1:$E$26</definedName>
    <definedName name="Z_631AD0E5_1624_47F3_BA5F_C9752862AA81_.wvu.PrintArea" localSheetId="2" hidden="1">'Statement of Financial Position'!$B$1:$E$42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2" l="1"/>
  <c r="E41" i="2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E25" i="3"/>
  <c r="E24" i="3"/>
  <c r="E23" i="3"/>
  <c r="E22" i="3"/>
  <c r="E20" i="3"/>
  <c r="E19" i="3"/>
  <c r="E18" i="3"/>
  <c r="E17" i="3"/>
  <c r="E16" i="3"/>
  <c r="E15" i="3"/>
  <c r="E14" i="3"/>
  <c r="E11" i="3"/>
  <c r="E10" i="3"/>
  <c r="E8" i="3"/>
  <c r="E34" i="1"/>
  <c r="E35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9" i="1"/>
  <c r="E8" i="1"/>
  <c r="D42" i="2"/>
  <c r="D41" i="2"/>
  <c r="D40" i="2"/>
  <c r="D39" i="2"/>
  <c r="D37" i="2"/>
  <c r="D36" i="2"/>
  <c r="D35" i="2"/>
  <c r="D34" i="2"/>
  <c r="D33" i="2"/>
  <c r="D32" i="2"/>
  <c r="D31" i="2"/>
  <c r="D30" i="2"/>
  <c r="D29" i="2"/>
  <c r="D28" i="2"/>
  <c r="D27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D25" i="3"/>
  <c r="D24" i="3"/>
  <c r="D23" i="3"/>
  <c r="D22" i="3"/>
  <c r="D20" i="3"/>
  <c r="D19" i="3"/>
  <c r="D18" i="3"/>
  <c r="D17" i="3"/>
  <c r="D16" i="3"/>
  <c r="D15" i="3"/>
  <c r="D14" i="3"/>
  <c r="D11" i="3"/>
  <c r="D10" i="3"/>
  <c r="D8" i="3"/>
  <c r="D34" i="1"/>
  <c r="D35" i="1" s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E26" i="2" l="1"/>
  <c r="D26" i="2"/>
</calcChain>
</file>

<file path=xl/sharedStrings.xml><?xml version="1.0" encoding="utf-8"?>
<sst xmlns="http://schemas.openxmlformats.org/spreadsheetml/2006/main" count="184" uniqueCount="168">
  <si>
    <t>CZK million
v milionech Kč</t>
  </si>
  <si>
    <t>(unaudited)
(neauditováno)</t>
  </si>
  <si>
    <t>Čistý výnos z poplatků a provizí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</si>
  <si>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</si>
  <si>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</si>
  <si>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</si>
  <si>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</si>
  <si>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</si>
  <si>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</si>
  <si>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</si>
  <si>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Total operating expenses</t>
  </si>
  <si>
    <t>Cost of risk</t>
  </si>
  <si>
    <t>Výnosy z majetkových účastí v přidružených společnostech</t>
  </si>
  <si>
    <t>Zisk před zdaněním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</si>
  <si>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</si>
  <si>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</si>
  <si>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</si>
  <si>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</si>
  <si>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</si>
  <si>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</si>
  <si>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</si>
  <si>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</si>
  <si>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</si>
  <si>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</si>
  <si>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</si>
  <si>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</si>
  <si>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</si>
  <si>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</si>
  <si>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</si>
  <si>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</si>
  <si>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</si>
  <si>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</si>
  <si>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</si>
  <si>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</si>
  <si>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</si>
  <si>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</si>
  <si>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</si>
  <si>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</si>
  <si>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</si>
  <si>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</si>
  <si>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</si>
  <si>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</si>
  <si>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</si>
  <si>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</si>
  <si>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</si>
  <si>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</si>
  <si>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</si>
  <si>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</si>
  <si>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General and administrative expenses</t>
  </si>
  <si>
    <t>Operating profit</t>
  </si>
  <si>
    <t>Income from share of associated undertakings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</si>
  <si>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</si>
  <si>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</si>
  <si>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</si>
  <si>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</si>
  <si>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</si>
  <si>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</si>
  <si>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</si>
  <si>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Net profits on other assets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</si>
  <si>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</si>
  <si>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</si>
  <si>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</si>
  <si>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</si>
  <si>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</si>
  <si>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</si>
  <si>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</si>
  <si>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</si>
  <si>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</si>
  <si>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</si>
  <si>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</si>
  <si>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</si>
  <si>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</si>
  <si>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</si>
  <si>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</si>
  <si>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</si>
  <si>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</si>
  <si>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</si>
  <si>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</si>
  <si>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</si>
  <si>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</si>
  <si>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</si>
  <si>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</si>
  <si>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</si>
  <si>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</si>
  <si>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</si>
  <si>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</si>
  <si>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</si>
  <si>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</si>
  <si>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</si>
  <si>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</si>
  <si>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</si>
  <si>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</si>
  <si>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</si>
  <si>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</si>
  <si>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</si>
  <si>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</si>
  <si>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</si>
  <si>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</si>
  <si>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</si>
  <si>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</si>
  <si>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</si>
  <si>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</si>
  <si>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</si>
  <si>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</si>
  <si>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</si>
  <si>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</si>
  <si>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</si>
  <si>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</si>
  <si>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</si>
  <si>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Kurzové rozdíly z přecenění čistých aktiv z investic v zahraničí</t>
  </si>
  <si>
    <t>Přecenění dluhových nástrojů ve FVOCI**, po odečtení daně</t>
  </si>
  <si>
    <t>Ostatní výnosy (přidružená společnost)</t>
  </si>
  <si>
    <t>Úplný výsledek za účetní období, po odečtení daně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</si>
  <si>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</si>
  <si>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</si>
  <si>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</si>
  <si>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</si>
  <si>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</si>
  <si>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</si>
  <si>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</si>
  <si>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</si>
  <si>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</si>
  <si>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</si>
  <si>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</si>
  <si>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</si>
  <si>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</si>
  <si>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</si>
  <si>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</si>
  <si>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</si>
  <si>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</si>
  <si>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</si>
  <si>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Net operating income</t>
  </si>
  <si>
    <t>Finanční závazky k obchodování v reálné hodnotě vykázané do zisku nebo ztráty</t>
  </si>
  <si>
    <t>Podřízený a Seniorní nepreferovaný dluh</t>
  </si>
  <si>
    <t>Net profit/(loss) on financial operations</t>
  </si>
  <si>
    <t>Depreciation, amortisation, and impairment of operating assets</t>
  </si>
  <si>
    <t>Income tax</t>
  </si>
  <si>
    <t>Subordinated and senior non-preferred debt</t>
  </si>
  <si>
    <t>Net profit/(loss) on subsidiaries and associates / 
Profit/(loss) attributable to exclusion of companies from consolidation</t>
  </si>
  <si>
    <t>Profit before income tax</t>
  </si>
  <si>
    <t>Výnosy z úroků</t>
  </si>
  <si>
    <t>Čistý zisk/(ztráta) z finančních operací</t>
  </si>
  <si>
    <t>Odpisy, amortizace a znehodnocení majetku</t>
  </si>
  <si>
    <t>Provozní náklady</t>
  </si>
  <si>
    <t>Čistý zisk/(ztráta) z dceřiných a přidružených společností / 
Zisk/(ztráta) z vyřazení z konsolidace</t>
  </si>
  <si>
    <t>Zisk z výhodné koupě</t>
  </si>
  <si>
    <t>Čistý zisk z ostatních aktiv</t>
  </si>
  <si>
    <t>Daň z příjmů</t>
  </si>
  <si>
    <t>Zajištění čistých aktiv z investic v zahraničí</t>
  </si>
  <si>
    <t>Ostatní úplný výsledek za účetní období, po odečtení daně</t>
  </si>
  <si>
    <t>Ostatní aktiva k obchodování v reálné hodnotě vykázaná do zisku nebo ztráty</t>
  </si>
  <si>
    <t>Zajišťovací deriváty s kladnou reálnou hodnotou</t>
  </si>
  <si>
    <t>Finanční aktiva v reálné hodnotě vykázaná do ostatního úplného výsledku</t>
  </si>
  <si>
    <t>Financial liabilities at amortised cost</t>
  </si>
  <si>
    <t>Finanční závazky v naběhlé hodnotě</t>
  </si>
  <si>
    <t>Share of the other comprehensive income of associates, net of tax</t>
  </si>
  <si>
    <t>Podíl na ostatním úplném výsledku přidružených společností , po odečtení daně</t>
  </si>
  <si>
    <t>(audited)
(auditováno)</t>
  </si>
  <si>
    <t>31 Dec 2024</t>
  </si>
  <si>
    <t xml:space="preserve">     Fee and commission income</t>
  </si>
  <si>
    <t xml:space="preserve">     Fee and commission expense</t>
  </si>
  <si>
    <t>31 Mar 2025</t>
  </si>
  <si>
    <t>3M 2024</t>
  </si>
  <si>
    <t>3M 2025</t>
  </si>
  <si>
    <t>Earnings per share/diluted earnings per share (in CZK, annualized)</t>
  </si>
  <si>
    <t>Zisk na akcii/Zředěný zisk na akcii (v Kč, anualizované)</t>
  </si>
  <si>
    <t xml:space="preserve">     Výnosy z poplatků a provizí</t>
  </si>
  <si>
    <t xml:space="preserve">     Náklady na poplatky a provize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</si>
</sst>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1" applyFont="1"/>
    <xf numFmtId="0" fontId="3" fillId="0" borderId="0" xfId="1" applyFont="1"/>
    <xf numFmtId="0" fontId="5" fillId="0" borderId="0" xfId="0" applyFont="1"/>
    <xf numFmtId="0" fontId="5" fillId="0" borderId="0" xfId="1" applyFont="1"/>
    <xf numFmtId="0" fontId="4" fillId="3" borderId="0" xfId="0" applyFont="1" applyFill="1" applyAlignment="1">
      <alignment vertical="center" wrapText="1"/>
    </xf>
    <xf numFmtId="0" fontId="4" fillId="3" borderId="0" xfId="1" applyFont="1" applyFill="1"/>
    <xf numFmtId="0" fontId="6" fillId="0" borderId="0" xfId="1" applyFont="1"/>
    <xf numFmtId="3" fontId="7" fillId="3" borderId="0" xfId="1" applyNumberFormat="1" applyFont="1" applyFill="1" applyAlignment="1">
      <alignment horizontal="center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ill="1" applyBorder="1" applyAlignment="1">
      <alignment wrapText="1"/>
    </xf>
    <xf numFmtId="0" fontId="1" fillId="4" borderId="4" xfId="2" applyFill="1" applyBorder="1" applyAlignment="1">
      <alignment wrapText="1"/>
    </xf>
    <xf numFmtId="0" fontId="9" fillId="0" borderId="0" xfId="1" applyFont="1"/>
    <xf numFmtId="0" fontId="9" fillId="0" borderId="0" xfId="0" applyFont="1"/>
    <xf numFmtId="0" fontId="9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/>
    <xf numFmtId="0" fontId="4" fillId="0" borderId="0" xfId="0" applyFont="1"/>
    <xf numFmtId="0" fontId="10" fillId="3" borderId="0" xfId="0" applyFont="1" applyFill="1"/>
    <xf numFmtId="0" fontId="11" fillId="3" borderId="0" xfId="0" applyFont="1" applyFill="1"/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12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2" fillId="0" borderId="0" xfId="0" applyFont="1" applyAlignment="1">
      <alignment wrapText="1"/>
    </xf>
    <xf numFmtId="3" fontId="9" fillId="0" borderId="0" xfId="0" applyNumberFormat="1" applyFont="1"/>
    <xf numFmtId="0" fontId="0" fillId="3" borderId="3" xfId="0" quotePrefix="1" applyFill="1" applyBorder="1" applyAlignment="1">
      <alignment horizontal="left" wrapText="1"/>
    </xf>
    <xf numFmtId="0" fontId="0" fillId="3" borderId="11" xfId="0" quotePrefix="1" applyFill="1" applyBorder="1" applyAlignment="1">
      <alignment horizontal="left" wrapText="1"/>
    </xf>
    <xf numFmtId="3" fontId="0" fillId="3" borderId="4" xfId="0" applyNumberFormat="1" applyFill="1" applyBorder="1"/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0" fontId="8" fillId="0" borderId="1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6" xfId="0" applyNumberFormat="1" applyFont="1" applyFill="1" applyBorder="1"/>
    <xf numFmtId="3" fontId="0" fillId="3" borderId="17" xfId="0" applyNumberFormat="1" applyFill="1" applyBorder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ill="1" applyBorder="1"/>
    <xf numFmtId="3" fontId="9" fillId="3" borderId="17" xfId="0" applyNumberFormat="1" applyFont="1" applyFill="1" applyBorder="1"/>
    <xf numFmtId="0" fontId="0" fillId="3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3" fontId="0" fillId="3" borderId="10" xfId="0" applyNumberFormat="1" applyFill="1" applyBorder="1"/>
    <xf numFmtId="3" fontId="0" fillId="3" borderId="16" xfId="0" applyNumberFormat="1" applyFill="1" applyBorder="1"/>
    <xf numFmtId="3" fontId="0" fillId="0" borderId="15" xfId="0" applyNumberFormat="1" applyBorder="1"/>
    <xf numFmtId="3" fontId="0" fillId="0" borderId="17" xfId="0" applyNumberFormat="1" applyBorder="1"/>
    <xf numFmtId="3" fontId="0" fillId="3" borderId="0" xfId="0" applyNumberFormat="1" applyFill="1"/>
    <xf numFmtId="0" fontId="4" fillId="0" borderId="0" xfId="1" applyFont="1"/>
    <xf numFmtId="0" fontId="10" fillId="0" borderId="0" xfId="0" applyFont="1"/>
    <xf numFmtId="0" fontId="1" fillId="0" borderId="3" xfId="2" applyFill="1" applyBorder="1" applyAlignment="1">
      <alignment wrapText="1"/>
    </xf>
    <xf numFmtId="3" fontId="0" fillId="0" borderId="4" xfId="0" applyNumberFormat="1" applyFill="1" applyBorder="1"/>
    <xf numFmtId="3" fontId="0" fillId="0" borderId="17" xfId="0" applyNumberFormat="1" applyFill="1" applyBorder="1"/>
    <xf numFmtId="0" fontId="1" fillId="0" borderId="4" xfId="2" applyFill="1" applyBorder="1" applyAlignment="1">
      <alignment wrapText="1"/>
    </xf>
    <xf numFmtId="0" fontId="9" fillId="0" borderId="3" xfId="2" applyFont="1" applyFill="1" applyBorder="1" applyAlignment="1">
      <alignment wrapText="1"/>
    </xf>
    <xf numFmtId="0" fontId="9" fillId="0" borderId="4" xfId="2" applyFont="1" applyFill="1" applyBorder="1" applyAlignment="1">
      <alignment wrapText="1"/>
    </xf>
    <xf numFmtId="3" fontId="9" fillId="0" borderId="4" xfId="0" applyNumberFormat="1" applyFont="1" applyFill="1" applyBorder="1"/>
    <xf numFmtId="3" fontId="9" fillId="0" borderId="17" xfId="0" applyNumberFormat="1" applyFont="1" applyFill="1" applyBorder="1"/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3" fontId="1" fillId="0" borderId="2" xfId="0" applyNumberFormat="1" applyFont="1" applyFill="1" applyBorder="1"/>
    <xf numFmtId="3" fontId="1" fillId="0" borderId="15" xfId="0" applyNumberFormat="1" applyFont="1" applyFill="1" applyBorder="1"/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3" fontId="1" fillId="0" borderId="10" xfId="0" applyNumberFormat="1" applyFont="1" applyFill="1" applyBorder="1"/>
    <xf numFmtId="3" fontId="1" fillId="0" borderId="16" xfId="0" applyNumberFormat="1" applyFont="1" applyFill="1" applyBorder="1"/>
    <xf numFmtId="0" fontId="1" fillId="0" borderId="11" xfId="0" applyFont="1" applyFill="1" applyBorder="1" applyAlignment="1">
      <alignment wrapText="1"/>
    </xf>
    <xf numFmtId="3" fontId="1" fillId="0" borderId="4" xfId="0" applyNumberFormat="1" applyFont="1" applyFill="1" applyBorder="1"/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3" fontId="7" fillId="0" borderId="6" xfId="0" applyNumberFormat="1" applyFont="1" applyFill="1" applyBorder="1"/>
    <xf numFmtId="3" fontId="7" fillId="0" borderId="18" xfId="0" applyNumberFormat="1" applyFont="1" applyFill="1" applyBorder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49" fontId="7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3" fontId="1" fillId="0" borderId="17" xfId="0" applyNumberFormat="1" applyFont="1" applyFill="1" applyBorder="1"/>
    <xf numFmtId="3" fontId="7" fillId="0" borderId="6" xfId="1" applyNumberFormat="1" applyFont="1" applyFill="1" applyBorder="1" applyAlignment="1">
      <alignment wrapText="1"/>
    </xf>
  </cellXfs>
  <cellStyles count="3">
    <cellStyle name="Normal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trategy_and_Finance\4520\All\!!Avyk2025\KONSOLIDACE\1Q2025\CONSO%20PACKAGE\KB_FSconso_mio_1Q2025.xlsx" TargetMode="External"/><Relationship Id="rId1" Type="http://schemas.openxmlformats.org/officeDocument/2006/relationships/externalLinkPath" Target="/Strategy_and_Finance/4520/All/!!Avyk2025/KONSOLIDACE/1Q2025/CONSO%20PACKAGE/KB_FSconso_mio_1Q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trategy_and_Finance\4520\All\!!Avyk2025\KONSOLIDACE\1Q2025\CONSO%20PACKAGE\KB_FSconso_mio_1Q2024.xlsx" TargetMode="External"/><Relationship Id="rId1" Type="http://schemas.openxmlformats.org/officeDocument/2006/relationships/externalLinkPath" Target="/Strategy_and_Finance/4520/All/!!Avyk2025/KONSOLIDACE/1Q2025/CONSO%20PACKAGE/KB_FSconso_mio_1Q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trategy_and_Finance\4520\All\!!Avyk2024\KONSOLIDACE\4Q2024\CONSO%20PACKAGE\KB_FSconso_mio_4Q2024.xlsx" TargetMode="External"/><Relationship Id="rId1" Type="http://schemas.openxmlformats.org/officeDocument/2006/relationships/externalLinkPath" Target="/Strategy_and_Finance/4520/All/!!Avyk2025/KONSOLIDACE/1Q2025/CONSO%20PACKAGE/KB_FSconso_mio_4Q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_IFRS301"/>
      <sheetName val="L_IFRS302"/>
      <sheetName val="PL_IFRS303"/>
    </sheetNames>
    <sheetDataSet>
      <sheetData sheetId="0">
        <row r="15">
          <cell r="E15">
            <v>83380</v>
          </cell>
        </row>
        <row r="16">
          <cell r="E16">
            <v>42463</v>
          </cell>
        </row>
        <row r="17">
          <cell r="E17">
            <v>0</v>
          </cell>
        </row>
        <row r="18">
          <cell r="E18">
            <v>6424</v>
          </cell>
        </row>
        <row r="19">
          <cell r="E19">
            <v>10065</v>
          </cell>
        </row>
        <row r="23">
          <cell r="E23">
            <v>1412054</v>
          </cell>
        </row>
        <row r="24">
          <cell r="E24">
            <v>-531</v>
          </cell>
        </row>
        <row r="25">
          <cell r="E25">
            <v>229</v>
          </cell>
        </row>
        <row r="26">
          <cell r="E26">
            <v>239</v>
          </cell>
        </row>
        <row r="27">
          <cell r="E27">
            <v>6198</v>
          </cell>
        </row>
        <row r="28">
          <cell r="E28">
            <v>2734</v>
          </cell>
        </row>
        <row r="29">
          <cell r="E29">
            <v>10808</v>
          </cell>
        </row>
        <row r="30">
          <cell r="E30">
            <v>7788</v>
          </cell>
        </row>
        <row r="31">
          <cell r="E31">
            <v>3752</v>
          </cell>
        </row>
        <row r="32">
          <cell r="E32">
            <v>60</v>
          </cell>
        </row>
        <row r="34">
          <cell r="E34">
            <v>1585663</v>
          </cell>
        </row>
      </sheetData>
      <sheetData sheetId="1">
        <row r="15">
          <cell r="E15">
            <v>0</v>
          </cell>
        </row>
        <row r="16">
          <cell r="E16">
            <v>40105</v>
          </cell>
        </row>
        <row r="17">
          <cell r="E17">
            <v>25364</v>
          </cell>
        </row>
        <row r="22">
          <cell r="E22">
            <v>1331529</v>
          </cell>
        </row>
        <row r="23">
          <cell r="E23">
            <v>-30150</v>
          </cell>
        </row>
        <row r="24">
          <cell r="E24">
            <v>217</v>
          </cell>
        </row>
        <row r="25">
          <cell r="E25">
            <v>491</v>
          </cell>
        </row>
        <row r="26">
          <cell r="E26">
            <v>20073</v>
          </cell>
        </row>
        <row r="27">
          <cell r="E27">
            <v>818</v>
          </cell>
        </row>
        <row r="28">
          <cell r="E28">
            <v>65116</v>
          </cell>
        </row>
        <row r="30">
          <cell r="E30">
            <v>1453563</v>
          </cell>
        </row>
        <row r="32">
          <cell r="E32">
            <v>130470</v>
          </cell>
        </row>
        <row r="33">
          <cell r="E33">
            <v>1630</v>
          </cell>
        </row>
        <row r="35">
          <cell r="E35">
            <v>132100</v>
          </cell>
        </row>
        <row r="37">
          <cell r="E37">
            <v>1585663</v>
          </cell>
        </row>
      </sheetData>
      <sheetData sheetId="2">
        <row r="15">
          <cell r="E15">
            <v>24553</v>
          </cell>
        </row>
        <row r="16">
          <cell r="E16">
            <v>-18149</v>
          </cell>
        </row>
        <row r="17">
          <cell r="E17">
            <v>6404</v>
          </cell>
        </row>
        <row r="19">
          <cell r="E19">
            <v>2201</v>
          </cell>
        </row>
        <row r="20">
          <cell r="E20">
            <v>-433</v>
          </cell>
        </row>
        <row r="21">
          <cell r="E21">
            <v>1768</v>
          </cell>
        </row>
        <row r="23">
          <cell r="E23">
            <v>937</v>
          </cell>
        </row>
        <row r="24">
          <cell r="E24">
            <v>0</v>
          </cell>
        </row>
        <row r="25">
          <cell r="E25">
            <v>26</v>
          </cell>
        </row>
        <row r="27">
          <cell r="E27">
            <v>9135</v>
          </cell>
        </row>
        <row r="29">
          <cell r="E29">
            <v>-2226</v>
          </cell>
        </row>
        <row r="30">
          <cell r="E30">
            <v>-1364</v>
          </cell>
        </row>
        <row r="31">
          <cell r="E31">
            <v>-1005</v>
          </cell>
        </row>
        <row r="32">
          <cell r="E32">
            <v>-4595</v>
          </cell>
        </row>
        <row r="34">
          <cell r="E34">
            <v>4540</v>
          </cell>
        </row>
        <row r="36">
          <cell r="E36">
            <v>488</v>
          </cell>
        </row>
        <row r="37">
          <cell r="E37">
            <v>1</v>
          </cell>
        </row>
        <row r="38">
          <cell r="E38">
            <v>7</v>
          </cell>
        </row>
        <row r="39">
          <cell r="E39">
            <v>496</v>
          </cell>
        </row>
        <row r="43">
          <cell r="E43">
            <v>76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16</v>
          </cell>
        </row>
        <row r="48">
          <cell r="E48">
            <v>5128</v>
          </cell>
        </row>
        <row r="50">
          <cell r="E50">
            <v>-892</v>
          </cell>
        </row>
        <row r="52">
          <cell r="E52">
            <v>4236</v>
          </cell>
        </row>
        <row r="54">
          <cell r="E54">
            <v>50</v>
          </cell>
        </row>
        <row r="55">
          <cell r="E55">
            <v>4186</v>
          </cell>
        </row>
        <row r="57">
          <cell r="E57">
            <v>4236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-124</v>
          </cell>
        </row>
        <row r="65">
          <cell r="E65">
            <v>18</v>
          </cell>
        </row>
        <row r="67">
          <cell r="E67">
            <v>5</v>
          </cell>
        </row>
        <row r="68">
          <cell r="E68">
            <v>-7</v>
          </cell>
        </row>
        <row r="69">
          <cell r="E69">
            <v>-21</v>
          </cell>
        </row>
        <row r="70">
          <cell r="E70">
            <v>0</v>
          </cell>
        </row>
        <row r="71">
          <cell r="E71">
            <v>2</v>
          </cell>
        </row>
        <row r="72">
          <cell r="E72">
            <v>0</v>
          </cell>
        </row>
        <row r="74">
          <cell r="E74">
            <v>-127</v>
          </cell>
        </row>
        <row r="76">
          <cell r="E76">
            <v>4109</v>
          </cell>
        </row>
        <row r="78">
          <cell r="E78">
            <v>48</v>
          </cell>
        </row>
        <row r="79">
          <cell r="E79">
            <v>4061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_IFRS301"/>
      <sheetName val="L_IFRS302"/>
      <sheetName val="PL_IFRS303"/>
    </sheetNames>
    <sheetDataSet>
      <sheetData sheetId="0"/>
      <sheetData sheetId="1"/>
      <sheetData sheetId="2">
        <row r="15">
          <cell r="E15">
            <v>32065</v>
          </cell>
        </row>
        <row r="16">
          <cell r="E16">
            <v>-25788</v>
          </cell>
        </row>
        <row r="17">
          <cell r="E17">
            <v>6277</v>
          </cell>
        </row>
        <row r="19">
          <cell r="E19">
            <v>1589</v>
          </cell>
        </row>
        <row r="20">
          <cell r="E20">
            <v>837</v>
          </cell>
        </row>
        <row r="21">
          <cell r="E21">
            <v>43</v>
          </cell>
        </row>
        <row r="22">
          <cell r="E22">
            <v>76</v>
          </cell>
        </row>
        <row r="24">
          <cell r="E24">
            <v>8822</v>
          </cell>
        </row>
        <row r="26">
          <cell r="E26">
            <v>-2131</v>
          </cell>
        </row>
        <row r="27">
          <cell r="E27">
            <v>-1771</v>
          </cell>
        </row>
        <row r="28">
          <cell r="E28">
            <v>-902</v>
          </cell>
        </row>
        <row r="29">
          <cell r="E29">
            <v>-4804</v>
          </cell>
        </row>
        <row r="31">
          <cell r="E31">
            <v>4018</v>
          </cell>
        </row>
        <row r="33">
          <cell r="E33">
            <v>-503</v>
          </cell>
        </row>
        <row r="34">
          <cell r="E34">
            <v>24</v>
          </cell>
        </row>
        <row r="35">
          <cell r="E35">
            <v>-6</v>
          </cell>
        </row>
        <row r="36">
          <cell r="E36">
            <v>-485</v>
          </cell>
        </row>
        <row r="40">
          <cell r="E40">
            <v>69</v>
          </cell>
        </row>
        <row r="41">
          <cell r="E41">
            <v>-43</v>
          </cell>
        </row>
        <row r="42">
          <cell r="E42">
            <v>0</v>
          </cell>
        </row>
        <row r="43">
          <cell r="E43">
            <v>-29</v>
          </cell>
        </row>
        <row r="45">
          <cell r="E45">
            <v>3530</v>
          </cell>
        </row>
        <row r="47">
          <cell r="E47">
            <v>-669</v>
          </cell>
        </row>
        <row r="49">
          <cell r="E49">
            <v>2861</v>
          </cell>
        </row>
        <row r="51">
          <cell r="E51">
            <v>57</v>
          </cell>
        </row>
        <row r="52">
          <cell r="E52">
            <v>2804</v>
          </cell>
        </row>
        <row r="54">
          <cell r="E54">
            <v>2861</v>
          </cell>
        </row>
        <row r="57">
          <cell r="E57">
            <v>0</v>
          </cell>
        </row>
        <row r="58">
          <cell r="E58">
            <v>0</v>
          </cell>
        </row>
        <row r="61">
          <cell r="E61">
            <v>187</v>
          </cell>
        </row>
        <row r="62">
          <cell r="E62">
            <v>-300</v>
          </cell>
        </row>
        <row r="64">
          <cell r="E64">
            <v>-15</v>
          </cell>
        </row>
        <row r="65">
          <cell r="E65">
            <v>16</v>
          </cell>
        </row>
        <row r="66">
          <cell r="E66">
            <v>22</v>
          </cell>
        </row>
        <row r="67">
          <cell r="E67">
            <v>0</v>
          </cell>
        </row>
        <row r="68">
          <cell r="E68">
            <v>-9</v>
          </cell>
        </row>
        <row r="69">
          <cell r="E69">
            <v>0</v>
          </cell>
        </row>
        <row r="71">
          <cell r="E71">
            <v>-99</v>
          </cell>
        </row>
        <row r="73">
          <cell r="E73">
            <v>2762</v>
          </cell>
        </row>
        <row r="75">
          <cell r="E75">
            <v>60</v>
          </cell>
        </row>
        <row r="76">
          <cell r="E76">
            <v>2702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_IFRS301"/>
      <sheetName val="L_IFRS302"/>
      <sheetName val="PL_IFRS303"/>
    </sheetNames>
    <sheetDataSet>
      <sheetData sheetId="0">
        <row r="15">
          <cell r="E15">
            <v>72956</v>
          </cell>
        </row>
        <row r="16">
          <cell r="E16">
            <v>41790</v>
          </cell>
        </row>
        <row r="17">
          <cell r="E17">
            <v>0</v>
          </cell>
        </row>
        <row r="18">
          <cell r="E18">
            <v>6896</v>
          </cell>
        </row>
        <row r="19">
          <cell r="E19">
            <v>11311</v>
          </cell>
        </row>
        <row r="23">
          <cell r="E23">
            <v>1371730</v>
          </cell>
        </row>
        <row r="24">
          <cell r="E24">
            <v>-657</v>
          </cell>
        </row>
        <row r="25">
          <cell r="E25">
            <v>276</v>
          </cell>
        </row>
        <row r="26">
          <cell r="E26">
            <v>253</v>
          </cell>
        </row>
        <row r="27">
          <cell r="E27">
            <v>6163</v>
          </cell>
        </row>
        <row r="28">
          <cell r="E28">
            <v>2675</v>
          </cell>
        </row>
        <row r="29">
          <cell r="E29">
            <v>10796</v>
          </cell>
        </row>
        <row r="30">
          <cell r="E30">
            <v>7972</v>
          </cell>
        </row>
        <row r="31">
          <cell r="E31">
            <v>3752</v>
          </cell>
        </row>
        <row r="32">
          <cell r="E32">
            <v>87</v>
          </cell>
        </row>
        <row r="34">
          <cell r="E34">
            <v>1536000</v>
          </cell>
        </row>
      </sheetData>
      <sheetData sheetId="1">
        <row r="15">
          <cell r="E15">
            <v>0</v>
          </cell>
        </row>
        <row r="16">
          <cell r="E16">
            <v>47138</v>
          </cell>
        </row>
        <row r="17">
          <cell r="E17">
            <v>28154</v>
          </cell>
        </row>
        <row r="22">
          <cell r="E22">
            <v>1281395</v>
          </cell>
        </row>
        <row r="23">
          <cell r="E23">
            <v>-31764</v>
          </cell>
        </row>
        <row r="24">
          <cell r="E24">
            <v>189</v>
          </cell>
        </row>
        <row r="25">
          <cell r="E25">
            <v>611</v>
          </cell>
        </row>
        <row r="26">
          <cell r="E26">
            <v>13788</v>
          </cell>
        </row>
        <row r="27">
          <cell r="E27">
            <v>737</v>
          </cell>
        </row>
        <row r="28">
          <cell r="E28">
            <v>65715</v>
          </cell>
        </row>
        <row r="30">
          <cell r="E30">
            <v>1405963</v>
          </cell>
        </row>
        <row r="32">
          <cell r="E32">
            <v>126658</v>
          </cell>
        </row>
        <row r="33">
          <cell r="E33">
            <v>3379</v>
          </cell>
        </row>
        <row r="35">
          <cell r="E35">
            <v>130037</v>
          </cell>
        </row>
      </sheetData>
      <sheetData sheetId="2">
        <row r="15">
          <cell r="E15">
            <v>115337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35"/>
  <sheetViews>
    <sheetView showGridLines="0" tabSelected="1" zoomScaleNormal="100" workbookViewId="0"/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4" width="13.5703125" customWidth="1"/>
    <col min="5" max="5" width="13.85546875" customWidth="1"/>
    <col min="8" max="8" width="26.28515625" customWidth="1"/>
    <col min="9" max="9" width="30.42578125" customWidth="1"/>
    <col min="12" max="12" width="11.28515625" bestFit="1" customWidth="1"/>
  </cols>
  <sheetData>
    <row r="1" spans="1:5" s="1" customFormat="1" ht="18" x14ac:dyDescent="0.25">
      <c r="B1" s="2" t="s">
        <v>88</v>
      </c>
      <c r="C1" s="3"/>
      <c r="D1" s="3"/>
      <c r="E1" s="3"/>
    </row>
    <row r="2" spans="1:5" s="1" customFormat="1" ht="12.75" customHeight="1" x14ac:dyDescent="0.25">
      <c r="B2" s="2"/>
      <c r="C2" s="3"/>
      <c r="D2" s="3"/>
      <c r="E2" s="3"/>
    </row>
    <row r="3" spans="1:5" s="4" customFormat="1" ht="12.75" customHeight="1" x14ac:dyDescent="0.2">
      <c r="B3" s="5"/>
      <c r="C3" s="6"/>
      <c r="D3" s="6"/>
      <c r="E3" s="6"/>
    </row>
    <row r="4" spans="1:5" s="1" customFormat="1" ht="24" x14ac:dyDescent="0.2">
      <c r="B4" s="7" t="s">
        <v>0</v>
      </c>
      <c r="C4" s="8"/>
      <c r="D4" s="8"/>
      <c r="E4" s="8"/>
    </row>
    <row r="5" spans="1:5" s="1" customFormat="1" ht="12.75" customHeight="1" x14ac:dyDescent="0.2">
      <c r="B5" s="9"/>
      <c r="C5" s="8"/>
      <c r="D5" s="76"/>
      <c r="E5" s="76"/>
    </row>
    <row r="6" spans="1:5" s="1" customFormat="1" x14ac:dyDescent="0.2">
      <c r="B6" s="8"/>
      <c r="C6" s="8"/>
      <c r="D6" s="10" t="s">
        <v>163</v>
      </c>
      <c r="E6" s="10" t="s">
        <v>162</v>
      </c>
    </row>
    <row r="7" spans="1:5" s="11" customFormat="1" ht="26.25" thickBot="1" x14ac:dyDescent="0.25">
      <c r="B7" s="12"/>
      <c r="C7" s="12"/>
      <c r="D7" s="13" t="s">
        <v>1</v>
      </c>
      <c r="E7" s="31" t="s">
        <v>1</v>
      </c>
    </row>
    <row r="8" spans="1:5" x14ac:dyDescent="0.2">
      <c r="B8" s="14" t="s">
        <v>44</v>
      </c>
      <c r="C8" s="15" t="s">
        <v>140</v>
      </c>
      <c r="D8" s="16">
        <f>+[1]PL_IFRS303!E15</f>
        <v>24553</v>
      </c>
      <c r="E8" s="73">
        <f>+[2]PL_IFRS303!E15</f>
        <v>32065</v>
      </c>
    </row>
    <row r="9" spans="1:5" x14ac:dyDescent="0.2">
      <c r="A9" s="4"/>
      <c r="B9" s="17" t="s">
        <v>45</v>
      </c>
      <c r="C9" s="18" t="s">
        <v>51</v>
      </c>
      <c r="D9" s="19">
        <f>+[1]PL_IFRS303!E16</f>
        <v>-18149</v>
      </c>
      <c r="E9" s="74">
        <f>+[2]PL_IFRS303!E16</f>
        <v>-25788</v>
      </c>
    </row>
    <row r="10" spans="1:5" x14ac:dyDescent="0.2">
      <c r="B10" s="20" t="s">
        <v>46</v>
      </c>
      <c r="C10" s="21" t="s">
        <v>52</v>
      </c>
      <c r="D10" s="19">
        <f>+[1]PL_IFRS303!E17</f>
        <v>6404</v>
      </c>
      <c r="E10" s="74">
        <f>+[2]PL_IFRS303!E17</f>
        <v>6277</v>
      </c>
    </row>
    <row r="11" spans="1:5" x14ac:dyDescent="0.2">
      <c r="B11" s="78" t="s">
        <v>159</v>
      </c>
      <c r="C11" s="81" t="s">
        <v>166</v>
      </c>
      <c r="D11" s="79">
        <f>+[1]PL_IFRS303!$E$19</f>
        <v>2201</v>
      </c>
      <c r="E11" s="80">
        <v>2015</v>
      </c>
    </row>
    <row r="12" spans="1:5" x14ac:dyDescent="0.2">
      <c r="B12" s="78" t="s">
        <v>160</v>
      </c>
      <c r="C12" s="81" t="s">
        <v>167</v>
      </c>
      <c r="D12" s="79">
        <f>+[1]PL_IFRS303!$E$20</f>
        <v>-433</v>
      </c>
      <c r="E12" s="80">
        <v>-426</v>
      </c>
    </row>
    <row r="13" spans="1:5" x14ac:dyDescent="0.2">
      <c r="B13" s="78" t="s">
        <v>47</v>
      </c>
      <c r="C13" s="81" t="s">
        <v>2</v>
      </c>
      <c r="D13" s="79">
        <f>+[1]PL_IFRS303!$E$21</f>
        <v>1768</v>
      </c>
      <c r="E13" s="80">
        <f>+[2]PL_IFRS303!E19</f>
        <v>1589</v>
      </c>
    </row>
    <row r="14" spans="1:5" x14ac:dyDescent="0.2">
      <c r="B14" s="78" t="s">
        <v>134</v>
      </c>
      <c r="C14" s="81" t="s">
        <v>141</v>
      </c>
      <c r="D14" s="79">
        <f>+[1]PL_IFRS303!$E$23</f>
        <v>937</v>
      </c>
      <c r="E14" s="80">
        <f>+[2]PL_IFRS303!E20</f>
        <v>837</v>
      </c>
    </row>
    <row r="15" spans="1:5" x14ac:dyDescent="0.2">
      <c r="B15" s="78" t="s">
        <v>3</v>
      </c>
      <c r="C15" s="81" t="s">
        <v>4</v>
      </c>
      <c r="D15" s="79">
        <f>+[1]PL_IFRS303!$E$24</f>
        <v>0</v>
      </c>
      <c r="E15" s="80">
        <f>+[2]PL_IFRS303!E21</f>
        <v>43</v>
      </c>
    </row>
    <row r="16" spans="1:5" x14ac:dyDescent="0.2">
      <c r="A16" s="11"/>
      <c r="B16" s="78" t="s">
        <v>5</v>
      </c>
      <c r="C16" s="81" t="s">
        <v>6</v>
      </c>
      <c r="D16" s="79">
        <f>+[1]PL_IFRS303!$E$25</f>
        <v>26</v>
      </c>
      <c r="E16" s="80">
        <f>+[2]PL_IFRS303!E22</f>
        <v>76</v>
      </c>
    </row>
    <row r="17" spans="1:12" s="23" customFormat="1" x14ac:dyDescent="0.2">
      <c r="A17" s="22"/>
      <c r="B17" s="82" t="s">
        <v>131</v>
      </c>
      <c r="C17" s="83" t="s">
        <v>7</v>
      </c>
      <c r="D17" s="84">
        <f>+[1]PL_IFRS303!$E$27</f>
        <v>9135</v>
      </c>
      <c r="E17" s="85">
        <f>+[2]PL_IFRS303!E24</f>
        <v>8822</v>
      </c>
      <c r="G17" s="48"/>
      <c r="I17"/>
      <c r="L17"/>
    </row>
    <row r="18" spans="1:12" x14ac:dyDescent="0.2">
      <c r="B18" s="78" t="s">
        <v>8</v>
      </c>
      <c r="C18" s="81" t="s">
        <v>9</v>
      </c>
      <c r="D18" s="79">
        <f>+[1]PL_IFRS303!E29</f>
        <v>-2226</v>
      </c>
      <c r="E18" s="80">
        <f>+[2]PL_IFRS303!E26</f>
        <v>-2131</v>
      </c>
    </row>
    <row r="19" spans="1:12" x14ac:dyDescent="0.2">
      <c r="B19" s="78" t="s">
        <v>48</v>
      </c>
      <c r="C19" s="81" t="s">
        <v>53</v>
      </c>
      <c r="D19" s="79">
        <f>+[1]PL_IFRS303!E30</f>
        <v>-1364</v>
      </c>
      <c r="E19" s="80">
        <f>+[2]PL_IFRS303!E27</f>
        <v>-1771</v>
      </c>
    </row>
    <row r="20" spans="1:12" x14ac:dyDescent="0.2">
      <c r="B20" s="78" t="s">
        <v>135</v>
      </c>
      <c r="C20" s="81" t="s">
        <v>142</v>
      </c>
      <c r="D20" s="79">
        <f>+[1]PL_IFRS303!$E$31</f>
        <v>-1005</v>
      </c>
      <c r="E20" s="80">
        <f>+[2]PL_IFRS303!E28</f>
        <v>-902</v>
      </c>
    </row>
    <row r="21" spans="1:12" s="23" customFormat="1" x14ac:dyDescent="0.2">
      <c r="A21" s="22"/>
      <c r="B21" s="82" t="s">
        <v>10</v>
      </c>
      <c r="C21" s="83" t="s">
        <v>143</v>
      </c>
      <c r="D21" s="84">
        <f>+[1]PL_IFRS303!$E$32</f>
        <v>-4595</v>
      </c>
      <c r="E21" s="85">
        <f>+[2]PL_IFRS303!E29</f>
        <v>-4804</v>
      </c>
      <c r="I21"/>
      <c r="L21"/>
    </row>
    <row r="22" spans="1:12" s="23" customFormat="1" x14ac:dyDescent="0.2">
      <c r="A22" s="22"/>
      <c r="B22" s="82" t="s">
        <v>49</v>
      </c>
      <c r="C22" s="83" t="s">
        <v>54</v>
      </c>
      <c r="D22" s="84">
        <f>+[1]PL_IFRS303!$E$34</f>
        <v>4540</v>
      </c>
      <c r="E22" s="85">
        <f>+[2]PL_IFRS303!E31</f>
        <v>4018</v>
      </c>
      <c r="I22"/>
      <c r="L22"/>
    </row>
    <row r="23" spans="1:12" s="23" customFormat="1" x14ac:dyDescent="0.2">
      <c r="A23" s="22"/>
      <c r="B23" s="78" t="s">
        <v>41</v>
      </c>
      <c r="C23" s="81" t="s">
        <v>55</v>
      </c>
      <c r="D23" s="79">
        <f>+[1]PL_IFRS303!E36</f>
        <v>488</v>
      </c>
      <c r="E23" s="80">
        <f>+[2]PL_IFRS303!E33</f>
        <v>-503</v>
      </c>
      <c r="I23"/>
      <c r="L23"/>
    </row>
    <row r="24" spans="1:12" s="23" customFormat="1" x14ac:dyDescent="0.2">
      <c r="A24" s="22"/>
      <c r="B24" s="78" t="s">
        <v>42</v>
      </c>
      <c r="C24" s="81" t="s">
        <v>56</v>
      </c>
      <c r="D24" s="79">
        <f>+[1]PL_IFRS303!E37+[1]PL_IFRS303!E38</f>
        <v>8</v>
      </c>
      <c r="E24" s="80">
        <f>+[2]PL_IFRS303!E34+[2]PL_IFRS303!E35</f>
        <v>18</v>
      </c>
      <c r="I24"/>
      <c r="L24"/>
    </row>
    <row r="25" spans="1:12" x14ac:dyDescent="0.2">
      <c r="B25" s="82" t="s">
        <v>11</v>
      </c>
      <c r="C25" s="83" t="s">
        <v>57</v>
      </c>
      <c r="D25" s="84">
        <f>+[1]PL_IFRS303!E39</f>
        <v>496</v>
      </c>
      <c r="E25" s="85">
        <f>+[2]PL_IFRS303!E36</f>
        <v>-485</v>
      </c>
    </row>
    <row r="26" spans="1:12" x14ac:dyDescent="0.2">
      <c r="B26" s="78" t="s">
        <v>50</v>
      </c>
      <c r="C26" s="81" t="s">
        <v>12</v>
      </c>
      <c r="D26" s="79">
        <f>+[1]PL_IFRS303!E43</f>
        <v>76</v>
      </c>
      <c r="E26" s="80">
        <f>+[2]PL_IFRS303!E40</f>
        <v>69</v>
      </c>
    </row>
    <row r="27" spans="1:12" ht="25.5" x14ac:dyDescent="0.2">
      <c r="B27" s="78" t="s">
        <v>138</v>
      </c>
      <c r="C27" s="81" t="s">
        <v>144</v>
      </c>
      <c r="D27" s="79">
        <f>+[1]PL_IFRS303!E44</f>
        <v>0</v>
      </c>
      <c r="E27" s="80">
        <f>+[2]PL_IFRS303!E41</f>
        <v>-43</v>
      </c>
    </row>
    <row r="28" spans="1:12" x14ac:dyDescent="0.2">
      <c r="B28" s="78" t="s">
        <v>43</v>
      </c>
      <c r="C28" s="81" t="s">
        <v>145</v>
      </c>
      <c r="D28" s="79">
        <f>+[1]PL_IFRS303!$E$45</f>
        <v>0</v>
      </c>
      <c r="E28" s="80">
        <f>+[2]PL_IFRS303!E42</f>
        <v>0</v>
      </c>
    </row>
    <row r="29" spans="1:12" x14ac:dyDescent="0.2">
      <c r="B29" s="78" t="s">
        <v>58</v>
      </c>
      <c r="C29" s="81" t="s">
        <v>146</v>
      </c>
      <c r="D29" s="79">
        <f>+[1]PL_IFRS303!$E$46</f>
        <v>16</v>
      </c>
      <c r="E29" s="80">
        <f>+[2]PL_IFRS303!E43</f>
        <v>-29</v>
      </c>
    </row>
    <row r="30" spans="1:12" s="23" customFormat="1" x14ac:dyDescent="0.2">
      <c r="A30" s="22"/>
      <c r="B30" s="82" t="s">
        <v>139</v>
      </c>
      <c r="C30" s="83" t="s">
        <v>13</v>
      </c>
      <c r="D30" s="84">
        <f>+[1]PL_IFRS303!E48</f>
        <v>5128</v>
      </c>
      <c r="E30" s="85">
        <f>+[2]PL_IFRS303!E45</f>
        <v>3530</v>
      </c>
      <c r="I30"/>
      <c r="L30"/>
    </row>
    <row r="31" spans="1:12" x14ac:dyDescent="0.2">
      <c r="B31" s="78" t="s">
        <v>136</v>
      </c>
      <c r="C31" s="81" t="s">
        <v>147</v>
      </c>
      <c r="D31" s="79">
        <f>+[1]PL_IFRS303!E50</f>
        <v>-892</v>
      </c>
      <c r="E31" s="80">
        <f>+[2]PL_IFRS303!E47</f>
        <v>-669</v>
      </c>
    </row>
    <row r="32" spans="1:12" s="23" customFormat="1" x14ac:dyDescent="0.2">
      <c r="A32" s="22"/>
      <c r="B32" s="82" t="s">
        <v>60</v>
      </c>
      <c r="C32" s="83" t="s">
        <v>59</v>
      </c>
      <c r="D32" s="84">
        <f>+[1]PL_IFRS303!$E$52</f>
        <v>4236</v>
      </c>
      <c r="E32" s="85">
        <f>+[2]PL_IFRS303!E49</f>
        <v>2861</v>
      </c>
      <c r="I32"/>
      <c r="L32"/>
    </row>
    <row r="33" spans="1:12" x14ac:dyDescent="0.2">
      <c r="B33" s="86" t="s">
        <v>14</v>
      </c>
      <c r="C33" s="87" t="s">
        <v>17</v>
      </c>
      <c r="D33" s="79">
        <f>+[1]PL_IFRS303!E54</f>
        <v>50</v>
      </c>
      <c r="E33" s="80">
        <f>+[2]PL_IFRS303!E51</f>
        <v>57</v>
      </c>
    </row>
    <row r="34" spans="1:12" s="23" customFormat="1" x14ac:dyDescent="0.2">
      <c r="A34" s="22"/>
      <c r="B34" s="88" t="s">
        <v>16</v>
      </c>
      <c r="C34" s="89" t="s">
        <v>15</v>
      </c>
      <c r="D34" s="79">
        <f>+[1]PL_IFRS303!$E$55</f>
        <v>4186</v>
      </c>
      <c r="E34" s="80">
        <f>+[2]PL_IFRS303!E52</f>
        <v>2804</v>
      </c>
      <c r="I34"/>
      <c r="L34"/>
    </row>
    <row r="35" spans="1:12" ht="13.5" thickBot="1" x14ac:dyDescent="0.25">
      <c r="B35" s="90" t="s">
        <v>164</v>
      </c>
      <c r="C35" s="117" t="s">
        <v>165</v>
      </c>
      <c r="D35" s="91">
        <f>+D34/1*4/(190049260-1193360)*1000000</f>
        <v>88.660190123792802</v>
      </c>
      <c r="E35" s="92">
        <f>+E34/1*4/(190049260-1193360)*1000000</f>
        <v>59.389195677762778</v>
      </c>
    </row>
  </sheetData>
  <pageMargins left="0.7" right="0.7" top="0.78740157499999996" bottom="0.78740157499999996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J27"/>
  <sheetViews>
    <sheetView showGridLines="0" zoomScaleNormal="100" workbookViewId="0"/>
  </sheetViews>
  <sheetFormatPr defaultColWidth="9.140625" defaultRowHeight="12.75" x14ac:dyDescent="0.2"/>
  <cols>
    <col min="1" max="1" width="9.140625" style="11"/>
    <col min="2" max="2" width="67.85546875" style="42" customWidth="1" collapsed="1"/>
    <col min="3" max="3" width="76" style="42" bestFit="1" customWidth="1"/>
    <col min="4" max="5" width="14.85546875" style="42" customWidth="1"/>
    <col min="6" max="6" width="9.140625" style="11"/>
    <col min="7" max="7" width="17.7109375" style="11" customWidth="1"/>
    <col min="8" max="8" width="11.28515625" style="11" bestFit="1" customWidth="1"/>
    <col min="9" max="9" width="20.7109375" style="11" customWidth="1"/>
    <col min="10" max="16384" width="9.140625" style="11"/>
  </cols>
  <sheetData>
    <row r="1" spans="2:10" ht="18" x14ac:dyDescent="0.25">
      <c r="B1" s="2" t="s">
        <v>90</v>
      </c>
      <c r="C1" s="2"/>
      <c r="D1" s="2"/>
      <c r="E1" s="2"/>
    </row>
    <row r="2" spans="2:10" ht="12.75" customHeight="1" x14ac:dyDescent="0.25">
      <c r="B2" s="2"/>
      <c r="C2" s="2"/>
      <c r="D2" s="2"/>
      <c r="E2" s="2"/>
    </row>
    <row r="3" spans="2:10" ht="12.75" customHeight="1" x14ac:dyDescent="0.25">
      <c r="B3" s="25" t="s">
        <v>18</v>
      </c>
      <c r="C3" s="2"/>
      <c r="D3" s="2"/>
      <c r="E3" s="2"/>
    </row>
    <row r="4" spans="2:10" ht="24" x14ac:dyDescent="0.2">
      <c r="B4" s="7" t="s">
        <v>0</v>
      </c>
      <c r="C4" s="26"/>
      <c r="D4" s="26"/>
      <c r="E4" s="26"/>
    </row>
    <row r="5" spans="2:10" ht="12.75" customHeight="1" x14ac:dyDescent="0.2">
      <c r="B5" s="9"/>
      <c r="C5" s="27"/>
      <c r="D5" s="27"/>
      <c r="E5" s="27"/>
    </row>
    <row r="6" spans="2:10" ht="15" x14ac:dyDescent="0.25">
      <c r="B6" s="29"/>
      <c r="C6" s="29"/>
      <c r="D6" s="10" t="s">
        <v>163</v>
      </c>
      <c r="E6" s="10" t="s">
        <v>162</v>
      </c>
    </row>
    <row r="7" spans="2:10" ht="27" thickBot="1" x14ac:dyDescent="0.3">
      <c r="B7" s="29"/>
      <c r="C7" s="29"/>
      <c r="D7" s="13" t="s">
        <v>1</v>
      </c>
      <c r="E7" s="31" t="s">
        <v>1</v>
      </c>
    </row>
    <row r="8" spans="2:10" x14ac:dyDescent="0.2">
      <c r="B8" s="53" t="s">
        <v>60</v>
      </c>
      <c r="C8" s="59" t="s">
        <v>59</v>
      </c>
      <c r="D8" s="65">
        <f>+[1]PL_IFRS303!E57</f>
        <v>4236</v>
      </c>
      <c r="E8" s="66">
        <f>+[2]PL_IFRS303!E54</f>
        <v>2861</v>
      </c>
    </row>
    <row r="9" spans="2:10" ht="27" customHeight="1" x14ac:dyDescent="0.2">
      <c r="B9" s="52" t="s">
        <v>92</v>
      </c>
      <c r="C9" s="60" t="s">
        <v>104</v>
      </c>
      <c r="D9" s="34"/>
      <c r="E9" s="61"/>
    </row>
    <row r="10" spans="2:10" x14ac:dyDescent="0.2">
      <c r="B10" s="32" t="s">
        <v>93</v>
      </c>
      <c r="C10" s="33" t="s">
        <v>105</v>
      </c>
      <c r="D10" s="34">
        <f>+[1]PL_IFRS303!E60</f>
        <v>0</v>
      </c>
      <c r="E10" s="61">
        <f>+[2]PL_IFRS303!E57</f>
        <v>0</v>
      </c>
    </row>
    <row r="11" spans="2:10" x14ac:dyDescent="0.2">
      <c r="B11" s="32" t="s">
        <v>94</v>
      </c>
      <c r="C11" s="35" t="s">
        <v>106</v>
      </c>
      <c r="D11" s="34">
        <f>+[1]PL_IFRS303!E61</f>
        <v>0</v>
      </c>
      <c r="E11" s="61">
        <f>+[2]PL_IFRS303!E58</f>
        <v>0</v>
      </c>
    </row>
    <row r="12" spans="2:10" ht="25.5" customHeight="1" x14ac:dyDescent="0.2">
      <c r="B12" s="52" t="s">
        <v>95</v>
      </c>
      <c r="C12" s="58" t="s">
        <v>107</v>
      </c>
      <c r="D12" s="34"/>
      <c r="E12" s="61"/>
    </row>
    <row r="13" spans="2:10" x14ac:dyDescent="0.2">
      <c r="B13" s="69" t="s">
        <v>96</v>
      </c>
      <c r="C13" s="70" t="s">
        <v>108</v>
      </c>
      <c r="D13" s="71"/>
      <c r="E13" s="72"/>
    </row>
    <row r="14" spans="2:10" s="39" customFormat="1" x14ac:dyDescent="0.2">
      <c r="B14" s="49" t="s">
        <v>115</v>
      </c>
      <c r="C14" s="50" t="s">
        <v>116</v>
      </c>
      <c r="D14" s="51">
        <f>+[1]PL_IFRS303!E64</f>
        <v>-124</v>
      </c>
      <c r="E14" s="62">
        <f>+[2]PL_IFRS303!E61</f>
        <v>187</v>
      </c>
      <c r="H14" s="11"/>
      <c r="J14" s="11"/>
    </row>
    <row r="15" spans="2:10" s="39" customFormat="1" x14ac:dyDescent="0.2">
      <c r="B15" s="49" t="s">
        <v>114</v>
      </c>
      <c r="C15" s="50" t="s">
        <v>117</v>
      </c>
      <c r="D15" s="51">
        <f>+[1]PL_IFRS303!E65</f>
        <v>18</v>
      </c>
      <c r="E15" s="62">
        <f>+[2]PL_IFRS303!E62</f>
        <v>-300</v>
      </c>
      <c r="H15" s="11"/>
      <c r="J15" s="11"/>
    </row>
    <row r="16" spans="2:10" s="39" customFormat="1" x14ac:dyDescent="0.2">
      <c r="B16" s="36" t="s">
        <v>97</v>
      </c>
      <c r="C16" s="37" t="s">
        <v>148</v>
      </c>
      <c r="D16" s="51">
        <f>+[1]PL_IFRS303!E67</f>
        <v>5</v>
      </c>
      <c r="E16" s="62">
        <f>+[2]PL_IFRS303!E64</f>
        <v>-15</v>
      </c>
      <c r="H16" s="11"/>
      <c r="J16" s="11"/>
    </row>
    <row r="17" spans="1:5" x14ac:dyDescent="0.2">
      <c r="B17" s="36" t="s">
        <v>98</v>
      </c>
      <c r="C17" s="37" t="s">
        <v>109</v>
      </c>
      <c r="D17" s="51">
        <f>+[1]PL_IFRS303!E68</f>
        <v>-7</v>
      </c>
      <c r="E17" s="62">
        <f>+[2]PL_IFRS303!E65</f>
        <v>16</v>
      </c>
    </row>
    <row r="18" spans="1:5" x14ac:dyDescent="0.2">
      <c r="B18" s="36" t="s">
        <v>99</v>
      </c>
      <c r="C18" s="37" t="s">
        <v>110</v>
      </c>
      <c r="D18" s="51">
        <f>+[1]PL_IFRS303!E69</f>
        <v>-21</v>
      </c>
      <c r="E18" s="62">
        <f>+[2]PL_IFRS303!E66</f>
        <v>22</v>
      </c>
    </row>
    <row r="19" spans="1:5" ht="13.5" customHeight="1" x14ac:dyDescent="0.2">
      <c r="B19" s="36" t="s">
        <v>123</v>
      </c>
      <c r="C19" s="37" t="s">
        <v>113</v>
      </c>
      <c r="D19" s="51">
        <f>+[1]PL_IFRS303!E70</f>
        <v>0</v>
      </c>
      <c r="E19" s="62">
        <f>+[2]PL_IFRS303!E67</f>
        <v>0</v>
      </c>
    </row>
    <row r="20" spans="1:5" x14ac:dyDescent="0.2">
      <c r="B20" s="43" t="s">
        <v>155</v>
      </c>
      <c r="C20" s="44" t="s">
        <v>156</v>
      </c>
      <c r="D20" s="51">
        <f>+[1]PL_IFRS303!E71+[1]PL_IFRS303!$E$72</f>
        <v>2</v>
      </c>
      <c r="E20" s="62">
        <f>+[2]PL_IFRS303!E68+[2]PL_IFRS303!$E$69</f>
        <v>-9</v>
      </c>
    </row>
    <row r="21" spans="1:5" x14ac:dyDescent="0.2">
      <c r="B21" s="36" t="s">
        <v>100</v>
      </c>
      <c r="C21" s="37" t="s">
        <v>111</v>
      </c>
      <c r="D21" s="19">
        <v>0</v>
      </c>
      <c r="E21" s="74">
        <v>0</v>
      </c>
    </row>
    <row r="22" spans="1:5" x14ac:dyDescent="0.2">
      <c r="A22"/>
      <c r="B22" s="24" t="s">
        <v>101</v>
      </c>
      <c r="C22" s="57" t="s">
        <v>149</v>
      </c>
      <c r="D22" s="63">
        <f>+[1]PL_IFRS303!E74</f>
        <v>-127</v>
      </c>
      <c r="E22" s="68">
        <f>+[2]PL_IFRS303!E71</f>
        <v>-99</v>
      </c>
    </row>
    <row r="23" spans="1:5" x14ac:dyDescent="0.2">
      <c r="A23"/>
      <c r="B23" s="24" t="s">
        <v>102</v>
      </c>
      <c r="C23" s="57" t="s">
        <v>112</v>
      </c>
      <c r="D23" s="63">
        <f>+[1]PL_IFRS303!E76</f>
        <v>4109</v>
      </c>
      <c r="E23" s="68">
        <f>+[2]PL_IFRS303!E73</f>
        <v>2762</v>
      </c>
    </row>
    <row r="24" spans="1:5" x14ac:dyDescent="0.2">
      <c r="A24"/>
      <c r="B24" s="45" t="s">
        <v>119</v>
      </c>
      <c r="C24" s="46" t="s">
        <v>121</v>
      </c>
      <c r="D24" s="38">
        <f>+[1]PL_IFRS303!E78</f>
        <v>48</v>
      </c>
      <c r="E24" s="62">
        <f>+[2]PL_IFRS303!E75</f>
        <v>60</v>
      </c>
    </row>
    <row r="25" spans="1:5" ht="13.5" thickBot="1" x14ac:dyDescent="0.25">
      <c r="A25"/>
      <c r="B25" s="54" t="s">
        <v>120</v>
      </c>
      <c r="C25" s="56" t="s">
        <v>122</v>
      </c>
      <c r="D25" s="64">
        <f>+[1]PL_IFRS303!E79</f>
        <v>4061</v>
      </c>
      <c r="E25" s="67">
        <f>+[2]PL_IFRS303!E76</f>
        <v>2702</v>
      </c>
    </row>
    <row r="26" spans="1:5" ht="23.25" x14ac:dyDescent="0.25">
      <c r="A26"/>
      <c r="B26" s="55" t="s">
        <v>103</v>
      </c>
      <c r="C26" s="55" t="s">
        <v>118</v>
      </c>
      <c r="D26" s="47"/>
      <c r="E26" s="40"/>
    </row>
    <row r="27" spans="1:5" ht="15" x14ac:dyDescent="0.25">
      <c r="B27" s="41"/>
      <c r="C27" s="41"/>
      <c r="D27" s="41"/>
      <c r="E27" s="41"/>
    </row>
  </sheetData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J43"/>
  <sheetViews>
    <sheetView showGridLines="0" zoomScaleNormal="100" workbookViewId="0"/>
  </sheetViews>
  <sheetFormatPr defaultColWidth="9.140625" defaultRowHeight="12.75" x14ac:dyDescent="0.2"/>
  <cols>
    <col min="1" max="1" width="9.140625" style="11"/>
    <col min="2" max="2" width="69.5703125" style="42" customWidth="1" collapsed="1"/>
    <col min="3" max="3" width="72.140625" style="42" customWidth="1"/>
    <col min="4" max="4" width="17.5703125" style="42" customWidth="1"/>
    <col min="5" max="5" width="14.85546875" style="42" customWidth="1"/>
    <col min="6" max="8" width="9.140625" style="11"/>
    <col min="9" max="9" width="26.42578125" style="11" customWidth="1"/>
    <col min="10" max="16384" width="9.140625" style="11"/>
  </cols>
  <sheetData>
    <row r="1" spans="2:10" ht="18" x14ac:dyDescent="0.25">
      <c r="B1" s="2" t="s">
        <v>89</v>
      </c>
      <c r="C1" s="2"/>
      <c r="D1" s="2"/>
      <c r="E1" s="2"/>
    </row>
    <row r="2" spans="2:10" ht="12.75" customHeight="1" x14ac:dyDescent="0.25">
      <c r="B2" s="2"/>
      <c r="C2" s="2"/>
      <c r="D2" s="2"/>
      <c r="E2" s="2"/>
    </row>
    <row r="3" spans="2:10" ht="12.75" customHeight="1" x14ac:dyDescent="0.25">
      <c r="B3" s="25" t="s">
        <v>18</v>
      </c>
      <c r="C3" s="2"/>
      <c r="D3" s="2"/>
      <c r="E3" s="2"/>
    </row>
    <row r="4" spans="2:10" ht="24" x14ac:dyDescent="0.2">
      <c r="B4" s="7" t="s">
        <v>0</v>
      </c>
      <c r="C4" s="26"/>
      <c r="D4" s="26"/>
      <c r="E4" s="26"/>
    </row>
    <row r="5" spans="2:10" ht="12.75" customHeight="1" x14ac:dyDescent="0.2">
      <c r="B5" s="28"/>
      <c r="C5" s="28"/>
      <c r="D5" s="76"/>
      <c r="E5" s="77"/>
    </row>
    <row r="6" spans="2:10" ht="15" x14ac:dyDescent="0.25">
      <c r="B6" s="29"/>
      <c r="C6" s="29"/>
      <c r="D6" s="30" t="s">
        <v>161</v>
      </c>
      <c r="E6" s="30" t="s">
        <v>158</v>
      </c>
    </row>
    <row r="7" spans="2:10" ht="27" thickBot="1" x14ac:dyDescent="0.3">
      <c r="B7" s="29" t="s">
        <v>19</v>
      </c>
      <c r="C7" s="29" t="s">
        <v>20</v>
      </c>
      <c r="D7" s="31" t="s">
        <v>1</v>
      </c>
      <c r="E7" s="31" t="s">
        <v>157</v>
      </c>
    </row>
    <row r="8" spans="2:10" x14ac:dyDescent="0.2">
      <c r="B8" s="93" t="s">
        <v>73</v>
      </c>
      <c r="C8" s="94" t="s">
        <v>21</v>
      </c>
      <c r="D8" s="95">
        <f>+[1]A_IFRS301!E15</f>
        <v>83380</v>
      </c>
      <c r="E8" s="96">
        <f>+[3]A_IFRS301!E15</f>
        <v>72956</v>
      </c>
      <c r="F8" s="75"/>
      <c r="I8" s="75"/>
    </row>
    <row r="9" spans="2:10" x14ac:dyDescent="0.2">
      <c r="B9" s="97" t="s">
        <v>124</v>
      </c>
      <c r="C9" s="98" t="s">
        <v>127</v>
      </c>
      <c r="D9" s="99">
        <f>+[1]A_IFRS301!E16-D10</f>
        <v>42463</v>
      </c>
      <c r="E9" s="100">
        <f>+[3]A_IFRS301!E16-E10</f>
        <v>41790</v>
      </c>
      <c r="F9" s="75"/>
      <c r="I9" s="75"/>
    </row>
    <row r="10" spans="2:10" x14ac:dyDescent="0.2">
      <c r="B10" s="97" t="s">
        <v>125</v>
      </c>
      <c r="C10" s="98" t="s">
        <v>150</v>
      </c>
      <c r="D10" s="99">
        <v>0</v>
      </c>
      <c r="E10" s="100">
        <v>0</v>
      </c>
      <c r="F10" s="75"/>
      <c r="I10" s="75"/>
    </row>
    <row r="11" spans="2:10" ht="25.5" x14ac:dyDescent="0.2">
      <c r="B11" s="97" t="s">
        <v>126</v>
      </c>
      <c r="C11" s="98" t="s">
        <v>128</v>
      </c>
      <c r="D11" s="99">
        <f>+[1]A_IFRS301!E17</f>
        <v>0</v>
      </c>
      <c r="E11" s="100">
        <f>+[3]A_IFRS301!E17</f>
        <v>0</v>
      </c>
      <c r="F11" s="75"/>
      <c r="I11" s="75"/>
    </row>
    <row r="12" spans="2:10" x14ac:dyDescent="0.2">
      <c r="B12" s="97" t="s">
        <v>22</v>
      </c>
      <c r="C12" s="98" t="s">
        <v>151</v>
      </c>
      <c r="D12" s="99">
        <f>+[1]A_IFRS301!E18</f>
        <v>6424</v>
      </c>
      <c r="E12" s="100">
        <f>+[3]A_IFRS301!E18</f>
        <v>6896</v>
      </c>
      <c r="F12" s="75"/>
      <c r="I12" s="75"/>
    </row>
    <row r="13" spans="2:10" x14ac:dyDescent="0.2">
      <c r="B13" s="97" t="s">
        <v>74</v>
      </c>
      <c r="C13" s="98" t="s">
        <v>152</v>
      </c>
      <c r="D13" s="99">
        <f>+[1]A_IFRS301!E19</f>
        <v>10065</v>
      </c>
      <c r="E13" s="100">
        <f>+[3]A_IFRS301!E19</f>
        <v>11311</v>
      </c>
      <c r="F13" s="75"/>
      <c r="I13" s="75"/>
    </row>
    <row r="14" spans="2:10" s="39" customFormat="1" x14ac:dyDescent="0.2">
      <c r="B14" s="97" t="s">
        <v>23</v>
      </c>
      <c r="C14" s="98" t="s">
        <v>130</v>
      </c>
      <c r="D14" s="79">
        <f>+[1]A_IFRS301!E23</f>
        <v>1412054</v>
      </c>
      <c r="E14" s="80">
        <f>+[3]A_IFRS301!E23</f>
        <v>1371730</v>
      </c>
      <c r="F14" s="75"/>
      <c r="H14" s="11"/>
      <c r="I14" s="75"/>
      <c r="J14" s="11"/>
    </row>
    <row r="15" spans="2:10" s="39" customFormat="1" x14ac:dyDescent="0.2">
      <c r="B15" s="97" t="s">
        <v>75</v>
      </c>
      <c r="C15" s="98" t="s">
        <v>63</v>
      </c>
      <c r="D15" s="79">
        <f>+[1]A_IFRS301!E24</f>
        <v>-531</v>
      </c>
      <c r="E15" s="80">
        <f>+[3]A_IFRS301!E24</f>
        <v>-657</v>
      </c>
      <c r="F15" s="75"/>
      <c r="H15" s="11"/>
      <c r="I15" s="75"/>
      <c r="J15" s="11"/>
    </row>
    <row r="16" spans="2:10" s="39" customFormat="1" x14ac:dyDescent="0.2">
      <c r="B16" s="97" t="s">
        <v>76</v>
      </c>
      <c r="C16" s="98" t="s">
        <v>147</v>
      </c>
      <c r="D16" s="79">
        <f>+[1]A_IFRS301!E25</f>
        <v>229</v>
      </c>
      <c r="E16" s="80">
        <f>+[3]A_IFRS301!E25</f>
        <v>276</v>
      </c>
      <c r="F16" s="75"/>
      <c r="H16" s="11"/>
      <c r="I16" s="75"/>
      <c r="J16" s="11"/>
    </row>
    <row r="17" spans="1:9" x14ac:dyDescent="0.2">
      <c r="B17" s="86" t="s">
        <v>77</v>
      </c>
      <c r="C17" s="101" t="s">
        <v>61</v>
      </c>
      <c r="D17" s="102">
        <f>+[1]A_IFRS301!E26</f>
        <v>239</v>
      </c>
      <c r="E17" s="80">
        <f>+[3]A_IFRS301!E26</f>
        <v>253</v>
      </c>
      <c r="F17" s="75"/>
      <c r="I17" s="75"/>
    </row>
    <row r="18" spans="1:9" x14ac:dyDescent="0.2">
      <c r="B18" s="86" t="s">
        <v>78</v>
      </c>
      <c r="C18" s="101" t="s">
        <v>62</v>
      </c>
      <c r="D18" s="102">
        <f>+[1]A_IFRS301!E27</f>
        <v>6198</v>
      </c>
      <c r="E18" s="80">
        <f>+[3]A_IFRS301!E27</f>
        <v>6163</v>
      </c>
      <c r="F18" s="75"/>
      <c r="I18" s="75"/>
    </row>
    <row r="19" spans="1:9" x14ac:dyDescent="0.2">
      <c r="B19" s="86" t="s">
        <v>79</v>
      </c>
      <c r="C19" s="101" t="s">
        <v>24</v>
      </c>
      <c r="D19" s="102">
        <f>+[1]A_IFRS301!E28</f>
        <v>2734</v>
      </c>
      <c r="E19" s="80">
        <f>+[3]A_IFRS301!E28</f>
        <v>2675</v>
      </c>
      <c r="F19" s="75"/>
      <c r="I19" s="75"/>
    </row>
    <row r="20" spans="1:9" x14ac:dyDescent="0.2">
      <c r="B20" s="86" t="s">
        <v>25</v>
      </c>
      <c r="C20" s="101" t="s">
        <v>26</v>
      </c>
      <c r="D20" s="102">
        <f>+[1]A_IFRS301!E29</f>
        <v>10808</v>
      </c>
      <c r="E20" s="80">
        <f>+[3]A_IFRS301!E29</f>
        <v>10796</v>
      </c>
      <c r="F20" s="75"/>
      <c r="I20" s="75"/>
    </row>
    <row r="21" spans="1:9" x14ac:dyDescent="0.2">
      <c r="A21"/>
      <c r="B21" s="86" t="s">
        <v>27</v>
      </c>
      <c r="C21" s="101" t="s">
        <v>28</v>
      </c>
      <c r="D21" s="102">
        <f>+[1]A_IFRS301!E30</f>
        <v>7788</v>
      </c>
      <c r="E21" s="80">
        <f>+[3]A_IFRS301!E30</f>
        <v>7972</v>
      </c>
      <c r="F21" s="75"/>
      <c r="I21" s="75"/>
    </row>
    <row r="22" spans="1:9" x14ac:dyDescent="0.2">
      <c r="A22"/>
      <c r="B22" s="88" t="s">
        <v>29</v>
      </c>
      <c r="C22" s="103" t="s">
        <v>29</v>
      </c>
      <c r="D22" s="102">
        <f>+[1]A_IFRS301!E31</f>
        <v>3752</v>
      </c>
      <c r="E22" s="80">
        <f>+[3]A_IFRS301!E31</f>
        <v>3752</v>
      </c>
      <c r="F22" s="75"/>
      <c r="I22" s="75"/>
    </row>
    <row r="23" spans="1:9" x14ac:dyDescent="0.2">
      <c r="A23"/>
      <c r="B23" s="104" t="s">
        <v>80</v>
      </c>
      <c r="C23" s="105" t="s">
        <v>64</v>
      </c>
      <c r="D23" s="102">
        <f>+[1]A_IFRS301!E32</f>
        <v>60</v>
      </c>
      <c r="E23" s="80">
        <f>+[3]A_IFRS301!E32</f>
        <v>87</v>
      </c>
      <c r="F23" s="75"/>
      <c r="I23" s="75"/>
    </row>
    <row r="24" spans="1:9" ht="13.5" thickBot="1" x14ac:dyDescent="0.25">
      <c r="A24"/>
      <c r="B24" s="106" t="s">
        <v>30</v>
      </c>
      <c r="C24" s="107" t="s">
        <v>65</v>
      </c>
      <c r="D24" s="108">
        <f>+[1]A_IFRS301!E34</f>
        <v>1585663</v>
      </c>
      <c r="E24" s="109">
        <f>+[3]A_IFRS301!E34</f>
        <v>1536000</v>
      </c>
      <c r="F24" s="75"/>
      <c r="I24" s="75"/>
    </row>
    <row r="25" spans="1:9" ht="15.75" x14ac:dyDescent="0.25">
      <c r="A25"/>
      <c r="B25" s="110"/>
      <c r="C25" s="110"/>
      <c r="D25" s="110"/>
      <c r="E25" s="110"/>
      <c r="F25" s="75"/>
      <c r="I25" s="75"/>
    </row>
    <row r="26" spans="1:9" ht="15.75" thickBot="1" x14ac:dyDescent="0.3">
      <c r="A26"/>
      <c r="B26" s="111" t="s">
        <v>91</v>
      </c>
      <c r="C26" s="112" t="s">
        <v>31</v>
      </c>
      <c r="D26" s="113" t="str">
        <f>D6</f>
        <v>31 Mar 2025</v>
      </c>
      <c r="E26" s="113" t="str">
        <f>E6</f>
        <v>31 Dec 2024</v>
      </c>
      <c r="F26" s="75"/>
      <c r="I26" s="75"/>
    </row>
    <row r="27" spans="1:9" x14ac:dyDescent="0.2">
      <c r="A27"/>
      <c r="B27" s="114" t="s">
        <v>32</v>
      </c>
      <c r="C27" s="94" t="s">
        <v>33</v>
      </c>
      <c r="D27" s="95">
        <f>+[1]L_IFRS302!E15</f>
        <v>0</v>
      </c>
      <c r="E27" s="96">
        <f>+[3]L_IFRS302!E15</f>
        <v>0</v>
      </c>
      <c r="F27" s="75"/>
      <c r="I27" s="75"/>
    </row>
    <row r="28" spans="1:9" x14ac:dyDescent="0.2">
      <c r="A28"/>
      <c r="B28" s="97" t="s">
        <v>129</v>
      </c>
      <c r="C28" s="98" t="s">
        <v>132</v>
      </c>
      <c r="D28" s="99">
        <f>+[1]L_IFRS302!E16</f>
        <v>40105</v>
      </c>
      <c r="E28" s="100">
        <f>+[3]L_IFRS302!E16</f>
        <v>47138</v>
      </c>
      <c r="F28" s="75"/>
      <c r="I28" s="75"/>
    </row>
    <row r="29" spans="1:9" x14ac:dyDescent="0.2">
      <c r="A29"/>
      <c r="B29" s="97" t="s">
        <v>34</v>
      </c>
      <c r="C29" s="98" t="s">
        <v>35</v>
      </c>
      <c r="D29" s="99">
        <f>+[1]L_IFRS302!E17</f>
        <v>25364</v>
      </c>
      <c r="E29" s="100">
        <f>+[3]L_IFRS302!E17</f>
        <v>28154</v>
      </c>
      <c r="F29" s="75"/>
      <c r="I29" s="75"/>
    </row>
    <row r="30" spans="1:9" x14ac:dyDescent="0.2">
      <c r="A30"/>
      <c r="B30" s="115" t="s">
        <v>153</v>
      </c>
      <c r="C30" s="103" t="s">
        <v>154</v>
      </c>
      <c r="D30" s="99">
        <f>+[1]L_IFRS302!E22</f>
        <v>1331529</v>
      </c>
      <c r="E30" s="100">
        <f>+[3]L_IFRS302!E22</f>
        <v>1281395</v>
      </c>
      <c r="F30" s="75"/>
      <c r="I30" s="75"/>
    </row>
    <row r="31" spans="1:9" x14ac:dyDescent="0.2">
      <c r="A31"/>
      <c r="B31" s="115" t="s">
        <v>75</v>
      </c>
      <c r="C31" s="103" t="s">
        <v>63</v>
      </c>
      <c r="D31" s="99">
        <f>+[1]L_IFRS302!E23</f>
        <v>-30150</v>
      </c>
      <c r="E31" s="100">
        <f>+[3]L_IFRS302!E23</f>
        <v>-31764</v>
      </c>
      <c r="F31" s="75"/>
      <c r="I31" s="75"/>
    </row>
    <row r="32" spans="1:9" x14ac:dyDescent="0.2">
      <c r="A32"/>
      <c r="B32" s="97" t="s">
        <v>81</v>
      </c>
      <c r="C32" s="101" t="s">
        <v>147</v>
      </c>
      <c r="D32" s="99">
        <f>+[1]L_IFRS302!E24</f>
        <v>217</v>
      </c>
      <c r="E32" s="100">
        <f>+[3]L_IFRS302!E24</f>
        <v>189</v>
      </c>
      <c r="F32" s="75"/>
      <c r="I32" s="75"/>
    </row>
    <row r="33" spans="1:9" x14ac:dyDescent="0.2">
      <c r="A33"/>
      <c r="B33" s="97" t="s">
        <v>82</v>
      </c>
      <c r="C33" s="101" t="s">
        <v>66</v>
      </c>
      <c r="D33" s="99">
        <f>+[1]L_IFRS302!E25</f>
        <v>491</v>
      </c>
      <c r="E33" s="100">
        <f>+[3]L_IFRS302!E25</f>
        <v>611</v>
      </c>
      <c r="F33" s="75"/>
      <c r="I33" s="75"/>
    </row>
    <row r="34" spans="1:9" x14ac:dyDescent="0.2">
      <c r="A34"/>
      <c r="B34" s="97" t="s">
        <v>83</v>
      </c>
      <c r="C34" s="101" t="s">
        <v>67</v>
      </c>
      <c r="D34" s="99">
        <f>+[1]L_IFRS302!E26</f>
        <v>20073</v>
      </c>
      <c r="E34" s="100">
        <f>+[3]L_IFRS302!E26</f>
        <v>13788</v>
      </c>
      <c r="F34" s="75"/>
      <c r="I34" s="75"/>
    </row>
    <row r="35" spans="1:9" x14ac:dyDescent="0.2">
      <c r="A35"/>
      <c r="B35" s="97" t="s">
        <v>84</v>
      </c>
      <c r="C35" s="101" t="s">
        <v>68</v>
      </c>
      <c r="D35" s="99">
        <f>+[1]L_IFRS302!E27</f>
        <v>818</v>
      </c>
      <c r="E35" s="100">
        <f>+[3]L_IFRS302!E27</f>
        <v>737</v>
      </c>
      <c r="F35" s="75"/>
      <c r="I35" s="75"/>
    </row>
    <row r="36" spans="1:9" x14ac:dyDescent="0.2">
      <c r="B36" s="88" t="s">
        <v>137</v>
      </c>
      <c r="C36" s="103" t="s">
        <v>133</v>
      </c>
      <c r="D36" s="99">
        <f>+[1]L_IFRS302!E28</f>
        <v>65116</v>
      </c>
      <c r="E36" s="100">
        <f>+[3]L_IFRS302!E28</f>
        <v>65715</v>
      </c>
      <c r="F36" s="75"/>
      <c r="I36" s="75"/>
    </row>
    <row r="37" spans="1:9" ht="13.5" thickBot="1" x14ac:dyDescent="0.25">
      <c r="B37" s="106" t="s">
        <v>36</v>
      </c>
      <c r="C37" s="107" t="s">
        <v>69</v>
      </c>
      <c r="D37" s="108">
        <f>+[1]L_IFRS302!E30</f>
        <v>1453563</v>
      </c>
      <c r="E37" s="109">
        <f>+[3]L_IFRS302!E30</f>
        <v>1405963</v>
      </c>
      <c r="F37" s="75"/>
      <c r="I37" s="75"/>
    </row>
    <row r="38" spans="1:9" x14ac:dyDescent="0.2">
      <c r="B38" s="88" t="s">
        <v>37</v>
      </c>
      <c r="C38" s="103" t="s">
        <v>38</v>
      </c>
      <c r="D38" s="102">
        <v>19005</v>
      </c>
      <c r="E38" s="116">
        <v>19005</v>
      </c>
      <c r="F38" s="75"/>
      <c r="I38" s="75"/>
    </row>
    <row r="39" spans="1:9" x14ac:dyDescent="0.2">
      <c r="B39" s="86" t="s">
        <v>85</v>
      </c>
      <c r="C39" s="101" t="s">
        <v>87</v>
      </c>
      <c r="D39" s="102">
        <f>+[1]L_IFRS302!E32-D38</f>
        <v>111465</v>
      </c>
      <c r="E39" s="116">
        <f>+[3]L_IFRS302!E32-E38</f>
        <v>107653</v>
      </c>
      <c r="F39" s="75"/>
      <c r="I39" s="75"/>
    </row>
    <row r="40" spans="1:9" x14ac:dyDescent="0.2">
      <c r="B40" s="86" t="s">
        <v>39</v>
      </c>
      <c r="C40" s="103" t="s">
        <v>70</v>
      </c>
      <c r="D40" s="102">
        <f>+[1]L_IFRS302!E33</f>
        <v>1630</v>
      </c>
      <c r="E40" s="116">
        <f>+[3]L_IFRS302!E33</f>
        <v>3379</v>
      </c>
      <c r="F40" s="75"/>
      <c r="I40" s="75"/>
    </row>
    <row r="41" spans="1:9" ht="13.5" thickBot="1" x14ac:dyDescent="0.25">
      <c r="B41" s="106" t="s">
        <v>40</v>
      </c>
      <c r="C41" s="107" t="s">
        <v>71</v>
      </c>
      <c r="D41" s="108">
        <f>+[1]L_IFRS302!E35</f>
        <v>132100</v>
      </c>
      <c r="E41" s="109">
        <f>+[3]L_IFRS302!E35</f>
        <v>130037</v>
      </c>
      <c r="F41" s="75"/>
      <c r="I41" s="75"/>
    </row>
    <row r="42" spans="1:9" ht="13.5" thickBot="1" x14ac:dyDescent="0.25">
      <c r="B42" s="106" t="s">
        <v>86</v>
      </c>
      <c r="C42" s="107" t="s">
        <v>72</v>
      </c>
      <c r="D42" s="108">
        <f>+[1]L_IFRS302!E37</f>
        <v>1585663</v>
      </c>
      <c r="E42" s="109">
        <f>+[3]A_IFRS301!E34</f>
        <v>1536000</v>
      </c>
      <c r="F42" s="75"/>
      <c r="I42" s="75"/>
    </row>
    <row r="43" spans="1:9" ht="15" x14ac:dyDescent="0.25">
      <c r="B43" s="41"/>
      <c r="C43" s="41"/>
      <c r="D43" s="41"/>
      <c r="E43" s="41"/>
    </row>
  </sheetData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Statement of Income</vt:lpstr>
      <vt:lpstr>Statement of Compreh. Income</vt:lpstr>
      <vt:lpstr>Statement of Financial Position</vt:lpstr>
      <vt:lpstr>'Statement of Compreh. Income'!Print_Area</vt:lpstr>
      <vt:lpstr>'Statement of Financial Position'!Print_Area</vt:lpstr>
      <vt:lpstr>'Statement of Income'!Print_Area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Kocourek David</cp:lastModifiedBy>
  <cp:lastPrinted>2025-04-17T08:42:08Z</cp:lastPrinted>
  <dcterms:created xsi:type="dcterms:W3CDTF">2018-05-02T08:21:08Z</dcterms:created>
  <dcterms:modified xsi:type="dcterms:W3CDTF">2025-04-17T08:43:14Z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2025-04-17T08:43:13Z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