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Strategy_and_Finance\4520\All\!!Avyk2025\CNB\!8_MPSS\UVEREJNENI\202512\"/>
    </mc:Choice>
  </mc:AlternateContent>
  <xr:revisionPtr revIDLastSave="0" documentId="13_ncr:1_{0E0DEDA9-2633-464B-881C-ED10A159D933}" xr6:coauthVersionLast="47" xr6:coauthVersionMax="47" xr10:uidLastSave="{00000000-0000-0000-0000-000000000000}"/>
  <bookViews>
    <workbookView xWindow="-120" yWindow="-120" windowWidth="29040" windowHeight="15720" xr2:uid="{4D16EC41-1E20-403E-A444-540C0FBA9D3F}"/>
  </bookViews>
  <sheets>
    <sheet name="EU OV1" sheetId="1" r:id="rId1"/>
    <sheet name="EU KM1" sheetId="3" r:id="rId2"/>
    <sheet name="EU OVC" sheetId="2" r:id="rId3"/>
    <sheet name="EU CC1" sheetId="4" r:id="rId4"/>
    <sheet name="EU CC2 " sheetId="5" r:id="rId5"/>
    <sheet name="Tabulka EU CCA  " sheetId="13" r:id="rId6"/>
    <sheet name="EU LIQA" sheetId="6" r:id="rId7"/>
    <sheet name="EU REMA" sheetId="14" r:id="rId8"/>
    <sheet name="REM1" sheetId="8" r:id="rId9"/>
    <sheet name="REM2" sheetId="9" r:id="rId10"/>
    <sheet name="REM3" sheetId="10" r:id="rId11"/>
    <sheet name="REM4" sheetId="11" r:id="rId12"/>
  </sheets>
  <externalReferences>
    <externalReference r:id="rId13"/>
    <externalReference r:id="rId14"/>
    <externalReference r:id="rId15"/>
    <externalReference r:id="rId16"/>
    <externalReference r:id="rId17"/>
    <externalReference r:id="rId18"/>
  </externalReference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3">'EU CC1'!$7:$7</definedName>
    <definedName name="_xlnm.Print_Area" localSheetId="3">'EU CC1'!$B$7:$E$127</definedName>
    <definedName name="_xlnm.Print_Area" localSheetId="1">'EU KM1'!$A$1:$H$58</definedName>
    <definedName name="_xlnm.Print_Area" localSheetId="0">'EU OV1'!$A$1:$F$45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5" l="1"/>
  <c r="C41" i="5"/>
  <c r="C40" i="5"/>
  <c r="H58" i="3"/>
  <c r="G58" i="3"/>
  <c r="F58" i="3"/>
  <c r="E58" i="3"/>
  <c r="H57" i="3"/>
  <c r="G57" i="3"/>
  <c r="F57" i="3"/>
  <c r="E57" i="3"/>
  <c r="H56" i="3"/>
  <c r="G56" i="3"/>
  <c r="F56" i="3"/>
  <c r="E56" i="3"/>
  <c r="H54" i="3"/>
  <c r="G54" i="3"/>
  <c r="F54" i="3"/>
  <c r="E54" i="3"/>
  <c r="H53" i="3"/>
  <c r="G53" i="3"/>
  <c r="F53" i="3"/>
  <c r="E53" i="3"/>
  <c r="H52" i="3"/>
  <c r="G52" i="3"/>
  <c r="F52" i="3"/>
  <c r="E52" i="3"/>
  <c r="H51" i="3"/>
  <c r="G51" i="3"/>
  <c r="F51" i="3"/>
  <c r="E51" i="3"/>
  <c r="H50" i="3"/>
  <c r="G50" i="3"/>
  <c r="F50" i="3"/>
  <c r="E50" i="3"/>
  <c r="H48" i="3"/>
  <c r="G48" i="3"/>
  <c r="F48" i="3"/>
  <c r="E48" i="3"/>
  <c r="H47" i="3"/>
  <c r="G47" i="3"/>
  <c r="F47" i="3"/>
  <c r="E47" i="3"/>
  <c r="H45" i="3"/>
  <c r="G45" i="3"/>
  <c r="F45" i="3"/>
  <c r="E45" i="3"/>
  <c r="H44" i="3"/>
  <c r="G44" i="3"/>
  <c r="F44" i="3"/>
  <c r="E44" i="3"/>
  <c r="H43" i="3"/>
  <c r="G43" i="3"/>
  <c r="F43" i="3"/>
  <c r="E43" i="3"/>
  <c r="H41" i="3"/>
  <c r="G41" i="3"/>
  <c r="F41" i="3"/>
  <c r="E41" i="3"/>
  <c r="H40" i="3"/>
  <c r="G40" i="3"/>
  <c r="F40" i="3"/>
  <c r="E40" i="3"/>
  <c r="H38" i="3"/>
  <c r="G38" i="3"/>
  <c r="F38" i="3"/>
  <c r="E38" i="3"/>
  <c r="H37" i="3"/>
  <c r="G37" i="3"/>
  <c r="F37" i="3"/>
  <c r="E37" i="3"/>
  <c r="H36" i="3"/>
  <c r="G36" i="3"/>
  <c r="F36" i="3"/>
  <c r="E36" i="3"/>
  <c r="H35" i="3"/>
  <c r="G35" i="3"/>
  <c r="F35" i="3"/>
  <c r="E35" i="3"/>
  <c r="H34" i="3"/>
  <c r="G34" i="3"/>
  <c r="F34" i="3"/>
  <c r="E34" i="3"/>
  <c r="H33" i="3"/>
  <c r="G33" i="3"/>
  <c r="F33" i="3"/>
  <c r="E33" i="3"/>
  <c r="H32" i="3"/>
  <c r="G32" i="3"/>
  <c r="F32" i="3"/>
  <c r="E32" i="3"/>
  <c r="H31" i="3"/>
  <c r="G31" i="3"/>
  <c r="F31" i="3"/>
  <c r="E31" i="3"/>
  <c r="H30" i="3"/>
  <c r="G30" i="3"/>
  <c r="F30" i="3"/>
  <c r="E30" i="3"/>
  <c r="H28" i="3"/>
  <c r="G28" i="3"/>
  <c r="F28" i="3"/>
  <c r="E28" i="3"/>
  <c r="H21" i="3"/>
  <c r="G21" i="3"/>
  <c r="F21" i="3"/>
  <c r="E21" i="3"/>
  <c r="H18" i="3"/>
  <c r="G18" i="3"/>
  <c r="F18" i="3"/>
  <c r="E18" i="3"/>
  <c r="H15" i="3"/>
  <c r="G15" i="3"/>
  <c r="F15" i="3"/>
  <c r="E15" i="3"/>
  <c r="H12" i="3"/>
  <c r="G12" i="3"/>
  <c r="F12" i="3"/>
  <c r="E12" i="3"/>
  <c r="H10" i="3"/>
  <c r="G10" i="3"/>
  <c r="F10" i="3"/>
  <c r="E10" i="3"/>
  <c r="H9" i="3"/>
  <c r="G9" i="3"/>
  <c r="F9" i="3"/>
  <c r="E9" i="3"/>
  <c r="H8" i="3"/>
  <c r="G8" i="3"/>
  <c r="F8" i="3"/>
  <c r="E8" i="3"/>
  <c r="E41" i="1"/>
  <c r="E39" i="1"/>
  <c r="E37" i="1"/>
  <c r="E36" i="1"/>
  <c r="E33" i="1"/>
  <c r="E45" i="1"/>
  <c r="E28" i="1"/>
  <c r="E27" i="1"/>
  <c r="E18" i="1"/>
  <c r="E17" i="1"/>
  <c r="E16" i="1"/>
  <c r="E15" i="1"/>
  <c r="E14" i="1"/>
  <c r="E13" i="1"/>
  <c r="E12" i="1"/>
  <c r="E11" i="1"/>
  <c r="E10" i="1"/>
  <c r="E9" i="1"/>
  <c r="E8" i="1"/>
  <c r="F45" i="1"/>
  <c r="F28" i="1"/>
  <c r="F29" i="1"/>
  <c r="F30" i="1"/>
  <c r="F31" i="1"/>
  <c r="F32" i="1"/>
  <c r="F33" i="1"/>
  <c r="F34" i="1"/>
  <c r="F35" i="1"/>
  <c r="F36" i="1"/>
  <c r="F37" i="1"/>
  <c r="F38" i="1"/>
  <c r="F39" i="1"/>
  <c r="F40" i="1"/>
  <c r="F41" i="1"/>
  <c r="F27" i="1"/>
  <c r="F9" i="1"/>
  <c r="F10" i="1"/>
  <c r="F11" i="1"/>
  <c r="F12" i="1"/>
  <c r="F13" i="1"/>
  <c r="F14" i="1"/>
  <c r="F15" i="1"/>
  <c r="F16" i="1"/>
  <c r="F17" i="1"/>
  <c r="F18" i="1"/>
  <c r="F19" i="1"/>
  <c r="F20" i="1"/>
  <c r="F21" i="1"/>
  <c r="F22" i="1"/>
  <c r="F8" i="1"/>
  <c r="D14" i="6" l="1"/>
  <c r="D13" i="6"/>
  <c r="D12" i="6"/>
  <c r="D11" i="6"/>
  <c r="D10" i="6"/>
  <c r="D9" i="6"/>
  <c r="D8" i="6"/>
  <c r="D7" i="6"/>
  <c r="D6" i="6"/>
  <c r="N113" i="4"/>
  <c r="D119" i="4" s="1"/>
  <c r="N114" i="4"/>
  <c r="D120" i="4"/>
  <c r="D118" i="4"/>
  <c r="D117" i="4"/>
  <c r="D115" i="4"/>
  <c r="D113" i="4"/>
  <c r="D110" i="4"/>
  <c r="D104" i="4"/>
  <c r="D103" i="4"/>
  <c r="D102" i="4"/>
  <c r="D99" i="4"/>
  <c r="D100" i="4"/>
  <c r="D101" i="4"/>
  <c r="D98" i="4"/>
  <c r="D97" i="4"/>
  <c r="D96" i="4"/>
  <c r="D95" i="4"/>
  <c r="D93" i="4"/>
  <c r="D92" i="4"/>
  <c r="D91" i="4"/>
  <c r="D89" i="4"/>
  <c r="D88" i="4"/>
  <c r="D86" i="4"/>
  <c r="D84" i="4"/>
  <c r="D83" i="4"/>
  <c r="D90" i="4" s="1"/>
  <c r="D82" i="4"/>
  <c r="D80" i="4"/>
  <c r="D79" i="4"/>
  <c r="D78" i="4"/>
  <c r="D77" i="4"/>
  <c r="D76" i="4"/>
  <c r="D75" i="4"/>
  <c r="D74" i="4"/>
  <c r="D73" i="4"/>
  <c r="D71" i="4"/>
  <c r="D70" i="4"/>
  <c r="D68" i="4"/>
  <c r="D67" i="4"/>
  <c r="D65" i="4"/>
  <c r="D64" i="4"/>
  <c r="D63" i="4"/>
  <c r="D62" i="4"/>
  <c r="D69" i="4" s="1"/>
  <c r="D60" i="4"/>
  <c r="D59" i="4"/>
  <c r="D58" i="4"/>
  <c r="D57" i="4"/>
  <c r="D56" i="4"/>
  <c r="D55" i="4"/>
  <c r="D54" i="4"/>
  <c r="D53" i="4"/>
  <c r="D52" i="4"/>
  <c r="D50" i="4"/>
  <c r="D48" i="4"/>
  <c r="D47" i="4"/>
  <c r="D45" i="4"/>
  <c r="D44" i="4"/>
  <c r="D43" i="4"/>
  <c r="D41" i="4"/>
  <c r="D40" i="4"/>
  <c r="D39" i="4"/>
  <c r="D38" i="4"/>
  <c r="D37" i="4"/>
  <c r="D36" i="4"/>
  <c r="D35" i="4"/>
  <c r="D33" i="4"/>
  <c r="D32" i="4"/>
  <c r="D31" i="4"/>
  <c r="D30" i="4"/>
  <c r="D29" i="4"/>
  <c r="D28" i="4"/>
  <c r="D27" i="4"/>
  <c r="D26" i="4"/>
  <c r="D25" i="4"/>
  <c r="D24" i="4"/>
  <c r="D22" i="4"/>
  <c r="D21" i="4"/>
  <c r="D49" i="4" s="1"/>
  <c r="D18" i="4"/>
  <c r="D19" i="4" s="1"/>
  <c r="D17" i="4"/>
  <c r="D16" i="4"/>
  <c r="D15" i="4"/>
  <c r="D14" i="4"/>
  <c r="D13" i="4"/>
  <c r="D9" i="4"/>
  <c r="D48" i="3"/>
  <c r="D47" i="3"/>
  <c r="D41" i="3"/>
  <c r="D40" i="3"/>
  <c r="D44" i="3" s="1"/>
  <c r="D37" i="3"/>
  <c r="D36" i="3"/>
  <c r="D35" i="3"/>
  <c r="D33" i="3"/>
  <c r="D32" i="3"/>
  <c r="D31" i="3"/>
  <c r="M31" i="3"/>
  <c r="D34" i="3" s="1"/>
  <c r="D28" i="3"/>
  <c r="D27" i="3"/>
  <c r="D26" i="3"/>
  <c r="D25" i="3"/>
  <c r="D23" i="3"/>
  <c r="D21" i="3"/>
  <c r="D20" i="3"/>
  <c r="D18" i="3"/>
  <c r="D17" i="3"/>
  <c r="D15" i="3"/>
  <c r="D13" i="3"/>
  <c r="D12" i="3"/>
  <c r="D10" i="3"/>
  <c r="D9" i="3"/>
  <c r="D8" i="3"/>
  <c r="D41" i="1"/>
  <c r="D40" i="1"/>
  <c r="D39" i="1"/>
  <c r="D38" i="1"/>
  <c r="D37" i="1"/>
  <c r="D35" i="1"/>
  <c r="D33" i="1"/>
  <c r="D28" i="1"/>
  <c r="D27" i="1"/>
  <c r="D22" i="1"/>
  <c r="D21" i="1"/>
  <c r="D20" i="1"/>
  <c r="D19" i="1"/>
  <c r="D17" i="1"/>
  <c r="D15" i="1"/>
  <c r="D16" i="1"/>
  <c r="D30" i="3" l="1"/>
  <c r="D38" i="3"/>
  <c r="D18" i="1"/>
  <c r="D43" i="3"/>
  <c r="D14" i="1"/>
  <c r="D13" i="1"/>
  <c r="D12" i="1"/>
  <c r="D9" i="1"/>
  <c r="D10" i="1"/>
  <c r="D8" i="1" l="1"/>
  <c r="D43" i="5"/>
  <c r="D42" i="5"/>
  <c r="D41" i="5"/>
  <c r="D40" i="5"/>
  <c r="D38" i="5"/>
  <c r="D36" i="5"/>
  <c r="D35" i="5"/>
  <c r="D34" i="5"/>
  <c r="D33" i="5"/>
  <c r="D32" i="5"/>
  <c r="D30" i="5"/>
  <c r="D29" i="5"/>
  <c r="D28" i="5"/>
  <c r="D31" i="5" s="1"/>
  <c r="D26" i="5"/>
  <c r="D25" i="5"/>
  <c r="D24" i="5"/>
  <c r="D23" i="5"/>
  <c r="D22" i="5"/>
  <c r="D21" i="5"/>
  <c r="D20" i="5"/>
  <c r="D19" i="5"/>
  <c r="D18" i="5"/>
  <c r="D17" i="5"/>
  <c r="D16" i="5"/>
  <c r="D15" i="5"/>
  <c r="D14" i="5"/>
  <c r="D13" i="5"/>
  <c r="D12" i="5"/>
  <c r="D11" i="5"/>
  <c r="D10" i="5"/>
  <c r="C5" i="11"/>
  <c r="C6" i="11"/>
  <c r="C7" i="11"/>
  <c r="C8" i="11"/>
  <c r="C9" i="11"/>
  <c r="C10" i="11"/>
  <c r="C11" i="11"/>
  <c r="C12" i="11"/>
  <c r="C13" i="11"/>
  <c r="C14" i="11"/>
  <c r="C15" i="11"/>
  <c r="C4" i="11"/>
  <c r="C7" i="10"/>
  <c r="D7" i="10"/>
  <c r="E7" i="10"/>
  <c r="F7" i="10"/>
  <c r="G7" i="10"/>
  <c r="H7" i="10"/>
  <c r="I7" i="10"/>
  <c r="J7" i="10"/>
  <c r="C8" i="10"/>
  <c r="D8" i="10"/>
  <c r="E8" i="10"/>
  <c r="F8" i="10"/>
  <c r="G8" i="10"/>
  <c r="H8" i="10"/>
  <c r="I8" i="10"/>
  <c r="J8" i="10"/>
  <c r="C9" i="10"/>
  <c r="D9" i="10"/>
  <c r="E9" i="10"/>
  <c r="F9" i="10"/>
  <c r="G9" i="10"/>
  <c r="H9" i="10"/>
  <c r="I9" i="10"/>
  <c r="J9" i="10"/>
  <c r="C10" i="10"/>
  <c r="D10" i="10"/>
  <c r="E10" i="10"/>
  <c r="F10" i="10"/>
  <c r="G10" i="10"/>
  <c r="H10" i="10"/>
  <c r="I10" i="10"/>
  <c r="J10" i="10"/>
  <c r="C11" i="10"/>
  <c r="D11" i="10"/>
  <c r="E11" i="10"/>
  <c r="F11" i="10"/>
  <c r="G11" i="10"/>
  <c r="H11" i="10"/>
  <c r="I11" i="10"/>
  <c r="J11" i="10"/>
  <c r="C12" i="10"/>
  <c r="D12" i="10"/>
  <c r="E12" i="10"/>
  <c r="F12" i="10"/>
  <c r="G12" i="10"/>
  <c r="H12" i="10"/>
  <c r="I12" i="10"/>
  <c r="J12" i="10"/>
  <c r="C13" i="10"/>
  <c r="D13" i="10"/>
  <c r="E13" i="10"/>
  <c r="F13" i="10"/>
  <c r="G13" i="10"/>
  <c r="H13" i="10"/>
  <c r="I13" i="10"/>
  <c r="J13" i="10"/>
  <c r="C14" i="10"/>
  <c r="D14" i="10"/>
  <c r="E14" i="10"/>
  <c r="F14" i="10"/>
  <c r="G14" i="10"/>
  <c r="H14" i="10"/>
  <c r="I14" i="10"/>
  <c r="J14" i="10"/>
  <c r="C15" i="10"/>
  <c r="D15" i="10"/>
  <c r="E15" i="10"/>
  <c r="F15" i="10"/>
  <c r="G15" i="10"/>
  <c r="H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C25" i="10"/>
  <c r="D25" i="10"/>
  <c r="E25" i="10"/>
  <c r="F25" i="10"/>
  <c r="G25" i="10"/>
  <c r="H25" i="10"/>
  <c r="I25" i="10"/>
  <c r="J25" i="10"/>
  <c r="C26" i="10"/>
  <c r="D26" i="10"/>
  <c r="E26" i="10"/>
  <c r="F26" i="10"/>
  <c r="G26" i="10"/>
  <c r="H26" i="10"/>
  <c r="I26" i="10"/>
  <c r="J26" i="10"/>
  <c r="C27" i="10"/>
  <c r="D27" i="10"/>
  <c r="E27" i="10"/>
  <c r="F27" i="10"/>
  <c r="G27" i="10"/>
  <c r="H27" i="10"/>
  <c r="I27" i="10"/>
  <c r="J27" i="10"/>
  <c r="C28" i="10"/>
  <c r="D28" i="10"/>
  <c r="E28" i="10"/>
  <c r="F28" i="10"/>
  <c r="G28" i="10"/>
  <c r="H28" i="10"/>
  <c r="I28" i="10"/>
  <c r="J28" i="10"/>
  <c r="C29" i="10"/>
  <c r="D29" i="10"/>
  <c r="E29" i="10"/>
  <c r="F29" i="10"/>
  <c r="G29" i="10"/>
  <c r="H29" i="10"/>
  <c r="I29" i="10"/>
  <c r="J29" i="10"/>
  <c r="C30" i="10"/>
  <c r="D30" i="10"/>
  <c r="E30" i="10"/>
  <c r="F30" i="10"/>
  <c r="G30" i="10"/>
  <c r="H30" i="10"/>
  <c r="I30" i="10"/>
  <c r="J30" i="10"/>
  <c r="I6" i="10"/>
  <c r="J6" i="10"/>
  <c r="F6" i="10"/>
  <c r="G6" i="10"/>
  <c r="H6" i="10"/>
  <c r="D6" i="10"/>
  <c r="E6" i="10"/>
  <c r="C6" i="10"/>
  <c r="G19" i="9"/>
  <c r="F19" i="9"/>
  <c r="E19" i="9"/>
  <c r="D19" i="9"/>
  <c r="G18" i="9"/>
  <c r="F18" i="9"/>
  <c r="E18" i="9"/>
  <c r="D18" i="9"/>
  <c r="G17" i="9"/>
  <c r="F17" i="9"/>
  <c r="E17" i="9"/>
  <c r="D17" i="9"/>
  <c r="G16" i="9"/>
  <c r="F16" i="9"/>
  <c r="E16" i="9"/>
  <c r="D16" i="9"/>
  <c r="G15" i="9"/>
  <c r="F15" i="9"/>
  <c r="E15" i="9"/>
  <c r="D15" i="9"/>
  <c r="G14" i="9"/>
  <c r="F14" i="9"/>
  <c r="E14" i="9"/>
  <c r="D14" i="9"/>
  <c r="G12" i="9"/>
  <c r="F12" i="9"/>
  <c r="E12" i="9"/>
  <c r="D12" i="9"/>
  <c r="G11" i="9"/>
  <c r="F11" i="9"/>
  <c r="E11" i="9"/>
  <c r="D11" i="9"/>
  <c r="D8" i="9"/>
  <c r="E8" i="9"/>
  <c r="F8" i="9"/>
  <c r="G8" i="9"/>
  <c r="D9" i="9"/>
  <c r="E9" i="9"/>
  <c r="F9" i="9"/>
  <c r="G9" i="9"/>
  <c r="E7" i="9"/>
  <c r="F7" i="9"/>
  <c r="G7" i="9"/>
  <c r="D7" i="9"/>
  <c r="I27" i="8"/>
  <c r="H27" i="8"/>
  <c r="G27" i="8"/>
  <c r="F27" i="8"/>
  <c r="I26" i="8"/>
  <c r="H26" i="8"/>
  <c r="G26" i="8"/>
  <c r="F26" i="8"/>
  <c r="I25" i="8"/>
  <c r="H25" i="8"/>
  <c r="G25" i="8"/>
  <c r="F25" i="8"/>
  <c r="I24" i="8"/>
  <c r="H24" i="8"/>
  <c r="G24" i="8"/>
  <c r="F24" i="8"/>
  <c r="I23" i="8"/>
  <c r="H23" i="8"/>
  <c r="G23" i="8"/>
  <c r="F23" i="8"/>
  <c r="I22" i="8"/>
  <c r="H22" i="8"/>
  <c r="G22" i="8"/>
  <c r="F22" i="8"/>
  <c r="I21" i="8"/>
  <c r="H21" i="8"/>
  <c r="G21" i="8"/>
  <c r="F21" i="8"/>
  <c r="I20" i="8"/>
  <c r="H20" i="8"/>
  <c r="G20" i="8"/>
  <c r="F20" i="8"/>
  <c r="I19" i="8"/>
  <c r="H19" i="8"/>
  <c r="G19" i="8"/>
  <c r="F19" i="8"/>
  <c r="I18" i="8"/>
  <c r="H18" i="8"/>
  <c r="G18" i="8"/>
  <c r="F18" i="8"/>
  <c r="I17" i="8"/>
  <c r="H17" i="8"/>
  <c r="G17" i="8"/>
  <c r="F17" i="8"/>
  <c r="I16" i="8"/>
  <c r="H16" i="8"/>
  <c r="G16" i="8"/>
  <c r="F16" i="8"/>
  <c r="I15" i="8"/>
  <c r="H15" i="8"/>
  <c r="G15" i="8"/>
  <c r="F15" i="8"/>
  <c r="I13" i="8"/>
  <c r="H13" i="8"/>
  <c r="G13" i="8"/>
  <c r="F13" i="8"/>
  <c r="I11" i="8"/>
  <c r="H11" i="8"/>
  <c r="G11" i="8"/>
  <c r="F11" i="8"/>
  <c r="I10" i="8"/>
  <c r="H10" i="8"/>
  <c r="G10" i="8"/>
  <c r="F10" i="8"/>
  <c r="I9" i="8"/>
  <c r="H9" i="8"/>
  <c r="G9" i="8"/>
  <c r="F9" i="8"/>
  <c r="G5" i="8"/>
  <c r="H5" i="8"/>
  <c r="I5" i="8"/>
  <c r="G6" i="8"/>
  <c r="H6" i="8"/>
  <c r="I6" i="8"/>
  <c r="G7" i="8"/>
  <c r="H7" i="8"/>
  <c r="I7" i="8"/>
  <c r="F6" i="8"/>
  <c r="F7" i="8"/>
  <c r="F5" i="8"/>
  <c r="D30" i="14"/>
  <c r="D28" i="14"/>
  <c r="D26" i="14"/>
  <c r="D24" i="14"/>
  <c r="D22" i="14"/>
  <c r="D20" i="14"/>
  <c r="C18" i="14"/>
  <c r="C17" i="14"/>
  <c r="D15" i="14"/>
  <c r="D14" i="14"/>
  <c r="D13" i="14"/>
  <c r="D12" i="14"/>
  <c r="D10" i="14"/>
  <c r="D9" i="14"/>
  <c r="D8" i="14"/>
  <c r="D7" i="14"/>
  <c r="E42" i="5" l="1"/>
  <c r="E41" i="5"/>
  <c r="E40" i="5"/>
  <c r="E43" i="5"/>
  <c r="E38" i="5"/>
  <c r="E37" i="5"/>
  <c r="E36" i="5"/>
  <c r="E35" i="5"/>
  <c r="E34" i="5"/>
  <c r="E33" i="5"/>
  <c r="E32" i="5"/>
  <c r="E31" i="5"/>
  <c r="E30" i="5"/>
  <c r="E29" i="5"/>
  <c r="E28" i="5"/>
  <c r="E25" i="5"/>
  <c r="E23" i="5"/>
  <c r="E19" i="5"/>
  <c r="E17" i="5"/>
  <c r="E15" i="5"/>
  <c r="E14" i="5"/>
  <c r="E11" i="5"/>
  <c r="E10" i="5"/>
  <c r="E26" i="5"/>
  <c r="E24" i="5"/>
  <c r="E22" i="5"/>
  <c r="E21" i="5"/>
  <c r="E20" i="5"/>
  <c r="E18" i="5"/>
  <c r="E16" i="5"/>
  <c r="E13" i="5"/>
  <c r="E12" i="5"/>
  <c r="D45" i="1" l="1"/>
</calcChain>
</file>

<file path=xl/sharedStrings.xml><?xml version="1.0" encoding="utf-8"?>
<sst xmlns="http://schemas.openxmlformats.org/spreadsheetml/2006/main" count="822" uniqueCount="727">
  <si>
    <r>
      <rPr>
        <b/>
        <sz val="14"/>
        <rFont val="Aptos Narrow"/>
        <family val="2"/>
        <scheme val="minor"/>
      </rPr>
      <t>Šablona EU OV1 – Přehled celkového objemu rizikové expozice</t>
    </r>
  </si>
  <si>
    <t>12_2025</t>
  </si>
  <si>
    <r>
      <rPr>
        <sz val="11"/>
        <rFont val="Aptos Narrow"/>
        <family val="2"/>
        <scheme val="minor"/>
      </rPr>
      <t>Celkový objem rizikové expozice</t>
    </r>
  </si>
  <si>
    <r>
      <rPr>
        <sz val="11"/>
        <rFont val="Aptos Narrow"/>
        <family val="2"/>
        <scheme val="minor"/>
      </rPr>
      <t>Celkové kapitálové požadavky</t>
    </r>
  </si>
  <si>
    <r>
      <rPr>
        <sz val="11"/>
        <rFont val="Aptos Narrow"/>
        <family val="2"/>
        <scheme val="minor"/>
      </rPr>
      <t>a</t>
    </r>
  </si>
  <si>
    <r>
      <rPr>
        <sz val="11"/>
        <rFont val="Aptos Narrow"/>
        <family val="2"/>
        <scheme val="minor"/>
      </rPr>
      <t>b</t>
    </r>
  </si>
  <si>
    <r>
      <rPr>
        <sz val="11"/>
        <rFont val="Aptos Narrow"/>
        <family val="2"/>
        <scheme val="minor"/>
      </rPr>
      <t>c</t>
    </r>
  </si>
  <si>
    <r>
      <rPr>
        <sz val="11"/>
        <rFont val="Aptos Narrow"/>
        <family val="2"/>
        <scheme val="minor"/>
      </rPr>
      <t>T</t>
    </r>
  </si>
  <si>
    <r>
      <rPr>
        <sz val="11"/>
        <rFont val="Aptos Narrow"/>
        <family val="2"/>
        <scheme val="minor"/>
      </rPr>
      <t>T-1</t>
    </r>
  </si>
  <si>
    <r>
      <rPr>
        <sz val="11"/>
        <color theme="1"/>
        <rFont val="Aptos Narrow"/>
        <family val="2"/>
        <scheme val="minor"/>
      </rPr>
      <t>T</t>
    </r>
  </si>
  <si>
    <r>
      <rPr>
        <sz val="11"/>
        <rFont val="Aptos Narrow"/>
        <family val="2"/>
        <scheme val="minor"/>
      </rPr>
      <t>Úvěrové riziko (vyjma úvěrového rizika protistrany)</t>
    </r>
  </si>
  <si>
    <r>
      <rPr>
        <sz val="11"/>
        <rFont val="Aptos Narrow"/>
        <family val="2"/>
        <scheme val="minor"/>
      </rPr>
      <t>Z toho standardizovaný přístup</t>
    </r>
    <r>
      <rPr>
        <sz val="11"/>
        <rFont val="Aptos Narrow"/>
        <family val="2"/>
        <scheme val="minor"/>
      </rPr>
      <t xml:space="preserve"> </t>
    </r>
  </si>
  <si>
    <r>
      <rPr>
        <sz val="11"/>
        <rFont val="Aptos Narrow"/>
        <family val="2"/>
        <scheme val="minor"/>
      </rPr>
      <t>Z toho základní přístup IRB</t>
    </r>
    <r>
      <rPr>
        <sz val="11"/>
        <rFont val="Aptos Narrow"/>
        <family val="2"/>
        <scheme val="minor"/>
      </rPr>
      <t xml:space="preserve"> </t>
    </r>
  </si>
  <si>
    <r>
      <rPr>
        <sz val="11"/>
        <rFont val="Aptos Narrow"/>
        <family val="2"/>
        <scheme val="minor"/>
      </rPr>
      <t>Z toho rozřazovací přístup</t>
    </r>
  </si>
  <si>
    <r>
      <rPr>
        <sz val="11"/>
        <rFont val="Aptos Narrow"/>
        <family val="2"/>
        <scheme val="minor"/>
      </rPr>
      <t>EU 4a</t>
    </r>
  </si>
  <si>
    <r>
      <rPr>
        <sz val="11"/>
        <rFont val="Aptos Narrow"/>
        <family val="2"/>
        <scheme val="minor"/>
      </rPr>
      <t>Z toho akcie na základě metody zjednodušené rizikové váhy</t>
    </r>
  </si>
  <si>
    <r>
      <rPr>
        <sz val="11"/>
        <rFont val="Aptos Narrow"/>
        <family val="2"/>
        <scheme val="minor"/>
      </rPr>
      <t>Z toho pokročilý přístup IRB</t>
    </r>
    <r>
      <rPr>
        <sz val="11"/>
        <rFont val="Aptos Narrow"/>
        <family val="2"/>
        <scheme val="minor"/>
      </rPr>
      <t xml:space="preserve"> </t>
    </r>
  </si>
  <si>
    <r>
      <rPr>
        <sz val="11"/>
        <rFont val="Aptos Narrow"/>
        <family val="2"/>
        <scheme val="minor"/>
      </rPr>
      <t>Úvěrové riziko protistrany (CCR)</t>
    </r>
    <r>
      <rPr>
        <sz val="11"/>
        <rFont val="Aptos Narrow"/>
        <family val="2"/>
        <scheme val="minor"/>
      </rPr>
      <t xml:space="preserve"> </t>
    </r>
  </si>
  <si>
    <r>
      <rPr>
        <sz val="11"/>
        <color theme="1"/>
        <rFont val="Aptos Narrow"/>
        <family val="2"/>
        <scheme val="minor"/>
      </rPr>
      <t>Z toho standardizovaný přístup</t>
    </r>
    <r>
      <rPr>
        <sz val="11"/>
        <color theme="1"/>
        <rFont val="Aptos Narrow"/>
        <family val="2"/>
        <scheme val="minor"/>
      </rPr>
      <t xml:space="preserve"> </t>
    </r>
  </si>
  <si>
    <r>
      <rPr>
        <sz val="11"/>
        <rFont val="Aptos Narrow"/>
        <family val="2"/>
        <scheme val="minor"/>
      </rPr>
      <t>Z toho metoda interního modelu</t>
    </r>
  </si>
  <si>
    <r>
      <rPr>
        <sz val="11"/>
        <rFont val="Aptos Narrow"/>
        <family val="2"/>
        <scheme val="minor"/>
      </rPr>
      <t>EU 8a</t>
    </r>
  </si>
  <si>
    <r>
      <rPr>
        <sz val="11"/>
        <rFont val="Aptos Narrow"/>
        <family val="2"/>
        <scheme val="minor"/>
      </rPr>
      <t>Z toho expozice vůči ústřední protistraně</t>
    </r>
  </si>
  <si>
    <r>
      <rPr>
        <sz val="11"/>
        <rFont val="Aptos Narrow"/>
        <family val="2"/>
        <scheme val="minor"/>
      </rPr>
      <t>Z toho ostatní CCR</t>
    </r>
  </si>
  <si>
    <r>
      <rPr>
        <sz val="11"/>
        <rFont val="Aptos Narrow"/>
        <family val="2"/>
        <scheme val="minor"/>
      </rPr>
      <t>Riziko úvěrových úprav v ocenění – riziko CVA</t>
    </r>
  </si>
  <si>
    <r>
      <rPr>
        <sz val="11"/>
        <rFont val="Aptos Narrow"/>
        <family val="2"/>
        <scheme val="minor"/>
      </rPr>
      <t>EU 10a</t>
    </r>
  </si>
  <si>
    <r>
      <rPr>
        <sz val="11"/>
        <rFont val="Aptos Narrow"/>
        <family val="2"/>
        <scheme val="minor"/>
      </rPr>
      <t xml:space="preserve">  </t>
    </r>
    <r>
      <rPr>
        <sz val="11"/>
        <rFont val="Aptos Narrow"/>
        <family val="2"/>
        <scheme val="minor"/>
      </rPr>
      <t>Z toho standardizovaný přístup (SA)</t>
    </r>
  </si>
  <si>
    <r>
      <rPr>
        <sz val="11"/>
        <rFont val="Aptos Narrow"/>
        <family val="2"/>
        <scheme val="minor"/>
      </rPr>
      <t>EU 10b</t>
    </r>
  </si>
  <si>
    <r>
      <rPr>
        <sz val="11"/>
        <rFont val="Aptos Narrow"/>
        <family val="2"/>
        <scheme val="minor"/>
      </rPr>
      <t xml:space="preserve">  </t>
    </r>
    <r>
      <rPr>
        <sz val="11"/>
        <rFont val="Aptos Narrow"/>
        <family val="2"/>
        <scheme val="minor"/>
      </rPr>
      <t>Z toho základní přístup (F-BA a R-BA)</t>
    </r>
  </si>
  <si>
    <r>
      <rPr>
        <sz val="11"/>
        <rFont val="Aptos Narrow"/>
        <family val="2"/>
        <scheme val="minor"/>
      </rPr>
      <t>EU 10c</t>
    </r>
  </si>
  <si>
    <r>
      <rPr>
        <sz val="11"/>
        <rFont val="Aptos Narrow"/>
        <family val="2"/>
        <scheme val="minor"/>
      </rPr>
      <t xml:space="preserve">  </t>
    </r>
    <r>
      <rPr>
        <sz val="11"/>
        <rFont val="Aptos Narrow"/>
        <family val="2"/>
        <scheme val="minor"/>
      </rPr>
      <t>Z toho zjednodušený přístup</t>
    </r>
  </si>
  <si>
    <r>
      <rPr>
        <sz val="11"/>
        <rFont val="Aptos Narrow"/>
        <family val="2"/>
        <scheme val="minor"/>
      </rPr>
      <t>Nepoužije se</t>
    </r>
  </si>
  <si>
    <r>
      <rPr>
        <sz val="11"/>
        <color theme="1"/>
        <rFont val="Aptos Narrow"/>
        <family val="2"/>
        <scheme val="minor"/>
      </rPr>
      <t>Nepoužije se</t>
    </r>
  </si>
  <si>
    <r>
      <rPr>
        <sz val="11"/>
        <rFont val="Aptos Narrow"/>
        <family val="2"/>
        <scheme val="minor"/>
      </rPr>
      <t>Vypořádací riziko</t>
    </r>
    <r>
      <rPr>
        <sz val="11"/>
        <rFont val="Aptos Narrow"/>
        <family val="2"/>
        <scheme val="minor"/>
      </rPr>
      <t xml:space="preserve"> </t>
    </r>
  </si>
  <si>
    <r>
      <rPr>
        <sz val="11"/>
        <rFont val="Aptos Narrow"/>
        <family val="2"/>
        <scheme val="minor"/>
      </rPr>
      <t>Sekuritizované expozice v investičním portfoliu (po uplatnění horního limitu)</t>
    </r>
  </si>
  <si>
    <r>
      <rPr>
        <sz val="11"/>
        <rFont val="Aptos Narrow"/>
        <family val="2"/>
        <scheme val="minor"/>
      </rPr>
      <t>Z toho přístup SEC-IRBA</t>
    </r>
    <r>
      <rPr>
        <sz val="11"/>
        <rFont val="Aptos Narrow"/>
        <family val="2"/>
        <scheme val="minor"/>
      </rPr>
      <t xml:space="preserve"> </t>
    </r>
  </si>
  <si>
    <r>
      <rPr>
        <sz val="11"/>
        <rFont val="Aptos Narrow"/>
        <family val="2"/>
        <scheme val="minor"/>
      </rPr>
      <t>Z toho přístup SEC-ERBA (včetně IAA)</t>
    </r>
  </si>
  <si>
    <r>
      <rPr>
        <sz val="11"/>
        <rFont val="Aptos Narrow"/>
        <family val="2"/>
        <scheme val="minor"/>
      </rPr>
      <t>Z toho přístup SEC-SA</t>
    </r>
    <r>
      <rPr>
        <sz val="11"/>
        <rFont val="Aptos Narrow"/>
        <family val="2"/>
        <scheme val="minor"/>
      </rPr>
      <t xml:space="preserve"> </t>
    </r>
  </si>
  <si>
    <r>
      <rPr>
        <sz val="11"/>
        <rFont val="Aptos Narrow"/>
        <family val="2"/>
        <scheme val="minor"/>
      </rPr>
      <t>EU 19a</t>
    </r>
  </si>
  <si>
    <r>
      <rPr>
        <sz val="11"/>
        <rFont val="Aptos Narrow"/>
        <family val="2"/>
        <scheme val="minor"/>
      </rPr>
      <t>Z toho 1 250 % / odpočet</t>
    </r>
  </si>
  <si>
    <r>
      <rPr>
        <sz val="11"/>
        <rFont val="Aptos Narrow"/>
        <family val="2"/>
        <scheme val="minor"/>
      </rPr>
      <t>Poziční, měnové a komoditní riziko (tržní riziko)</t>
    </r>
  </si>
  <si>
    <r>
      <rPr>
        <sz val="11"/>
        <rFont val="Aptos Narrow"/>
        <family val="2"/>
        <scheme val="minor"/>
      </rPr>
      <t>Z toho alternativní standardizovaný přístup (A-SA)</t>
    </r>
  </si>
  <si>
    <r>
      <rPr>
        <sz val="11"/>
        <color rgb="FF000000"/>
        <rFont val="Aptos Narrow"/>
        <family val="2"/>
        <scheme val="minor"/>
      </rPr>
      <t>EU 21a</t>
    </r>
  </si>
  <si>
    <r>
      <rPr>
        <sz val="11"/>
        <color rgb="FF000000"/>
        <rFont val="Aptos Narrow"/>
        <family val="2"/>
        <scheme val="minor"/>
      </rPr>
      <t>Z toho zjednodušený standardizovaný přístup (S-SA)</t>
    </r>
  </si>
  <si>
    <r>
      <rPr>
        <sz val="11"/>
        <color rgb="FF000000"/>
        <rFont val="Aptos Narrow"/>
        <family val="2"/>
        <scheme val="minor"/>
      </rPr>
      <t>Z toho přístup založený na alternativních interních modelech (A-IMA)</t>
    </r>
    <r>
      <rPr>
        <sz val="11"/>
        <color rgb="FF000000"/>
        <rFont val="Aptos Narrow"/>
        <family val="2"/>
        <scheme val="minor"/>
      </rPr>
      <t xml:space="preserve"> </t>
    </r>
  </si>
  <si>
    <r>
      <rPr>
        <sz val="11"/>
        <rFont val="Aptos Narrow"/>
        <family val="2"/>
        <scheme val="minor"/>
      </rPr>
      <t>EU 22a</t>
    </r>
  </si>
  <si>
    <r>
      <rPr>
        <sz val="11"/>
        <rFont val="Aptos Narrow"/>
        <family val="2"/>
        <scheme val="minor"/>
      </rPr>
      <t>Velké expozice</t>
    </r>
  </si>
  <si>
    <r>
      <rPr>
        <sz val="11"/>
        <rFont val="Aptos Narrow"/>
        <family val="2"/>
        <scheme val="minor"/>
      </rPr>
      <t>Reklasifikace mezi obchodním a investičním portfoliem</t>
    </r>
  </si>
  <si>
    <r>
      <rPr>
        <sz val="11"/>
        <rFont val="Aptos Narrow"/>
        <family val="2"/>
        <scheme val="minor"/>
      </rPr>
      <t>Operační riziko</t>
    </r>
  </si>
  <si>
    <r>
      <rPr>
        <sz val="11"/>
        <rFont val="Aptos Narrow"/>
        <family val="2"/>
        <scheme val="minor"/>
      </rPr>
      <t>EU 24a</t>
    </r>
  </si>
  <si>
    <r>
      <rPr>
        <sz val="11"/>
        <rFont val="Aptos Narrow"/>
        <family val="2"/>
        <scheme val="minor"/>
      </rPr>
      <t>Expozice vůči kryptoaktivům</t>
    </r>
  </si>
  <si>
    <r>
      <rPr>
        <sz val="11"/>
        <rFont val="Aptos Narrow"/>
        <family val="2"/>
        <scheme val="minor"/>
      </rPr>
      <t>Objemy pod prahovými hodnotami pro odpočet (podléhají</t>
    </r>
    <r>
      <rPr>
        <sz val="11"/>
        <rFont val="Aptos Narrow"/>
        <family val="2"/>
        <scheme val="minor"/>
      </rPr>
      <t xml:space="preserve">
</t>
    </r>
    <r>
      <rPr>
        <sz val="11"/>
        <rFont val="Aptos Narrow"/>
        <family val="2"/>
        <scheme val="minor"/>
      </rPr>
      <t>rizikové váze 250 %)</t>
    </r>
  </si>
  <si>
    <r>
      <rPr>
        <sz val="11"/>
        <color rgb="FF000000"/>
        <rFont val="Aptos Narrow"/>
        <family val="2"/>
        <scheme val="minor"/>
      </rPr>
      <t>Použité minimální výstupní prahy (%)</t>
    </r>
  </si>
  <si>
    <r>
      <rPr>
        <sz val="11"/>
        <rFont val="Aptos Narrow"/>
        <family val="2"/>
        <scheme val="minor"/>
      </rPr>
      <t>Úprava prahů (před uplatněním přechodného stropu)</t>
    </r>
  </si>
  <si>
    <r>
      <rPr>
        <sz val="11"/>
        <rFont val="Aptos Narrow"/>
        <family val="2"/>
        <scheme val="minor"/>
      </rPr>
      <t>Úprava prahů (po uplatnění přechodného stropu)</t>
    </r>
  </si>
  <si>
    <r>
      <rPr>
        <b/>
        <sz val="11"/>
        <rFont val="Aptos Narrow"/>
        <family val="2"/>
        <scheme val="minor"/>
      </rPr>
      <t>Celkem</t>
    </r>
  </si>
  <si>
    <r>
      <rPr>
        <b/>
        <sz val="14"/>
        <color theme="1"/>
        <rFont val="Aptos Narrow"/>
        <family val="2"/>
        <scheme val="minor"/>
      </rPr>
      <t>Tabulka EU OVC – Informace o interním postupu pro hodnocení kapitálové přiměřenosti</t>
    </r>
  </si>
  <si>
    <r>
      <rPr>
        <sz val="9"/>
        <rFont val="Aptos Narrow"/>
        <family val="2"/>
        <scheme val="minor"/>
      </rPr>
      <t>Interní postup pro hodnocení kapitálové přiměřenosti + průběžné posouzení rizik banky, způsob, jak hodlá banka riziko zmírnit, a jak velký současný a budoucí kapitál je po zvážení ostatních zmírňujících faktorů nezbytný</t>
    </r>
  </si>
  <si>
    <r>
      <rPr>
        <b/>
        <sz val="11"/>
        <color theme="1"/>
        <rFont val="Aptos Narrow"/>
        <family val="2"/>
        <scheme val="minor"/>
      </rPr>
      <t>Pole s volně zadávanými kvalitativními údaji</t>
    </r>
  </si>
  <si>
    <r>
      <rPr>
        <sz val="11"/>
        <color theme="1"/>
        <rFont val="Aptos Narrow"/>
        <family val="2"/>
        <scheme val="minor"/>
      </rPr>
      <t>Právní základ</t>
    </r>
    <r>
      <rPr>
        <sz val="11"/>
        <color theme="1"/>
        <rFont val="Aptos Narrow"/>
        <family val="2"/>
        <scheme val="minor"/>
      </rPr>
      <t xml:space="preserve"> </t>
    </r>
  </si>
  <si>
    <r>
      <rPr>
        <sz val="11"/>
        <rFont val="Aptos Narrow"/>
        <family val="2"/>
        <scheme val="minor"/>
      </rPr>
      <t>Řádek</t>
    </r>
  </si>
  <si>
    <r>
      <rPr>
        <sz val="11"/>
        <rFont val="Aptos Narrow"/>
        <family val="2"/>
        <scheme val="minor"/>
      </rPr>
      <t>Text ve volném formátu</t>
    </r>
  </si>
  <si>
    <r>
      <rPr>
        <sz val="11"/>
        <color theme="1"/>
        <rFont val="Aptos Narrow"/>
        <family val="2"/>
        <scheme val="minor"/>
      </rPr>
      <t>Čl. 438 písm. a) CRR</t>
    </r>
  </si>
  <si>
    <r>
      <rPr>
        <sz val="11"/>
        <rFont val="Aptos Narrow"/>
        <family val="2"/>
        <scheme val="minor"/>
      </rPr>
      <t>(a)</t>
    </r>
  </si>
  <si>
    <r>
      <rPr>
        <sz val="11"/>
        <color theme="1"/>
        <rFont val="Aptos Narrow"/>
        <family val="2"/>
        <scheme val="minor"/>
      </rPr>
      <t>Čl. 438 písm. c) CRR</t>
    </r>
  </si>
  <si>
    <r>
      <rPr>
        <sz val="11"/>
        <rFont val="Aptos Narrow"/>
        <family val="2"/>
        <scheme val="minor"/>
      </rPr>
      <t>(b)</t>
    </r>
  </si>
  <si>
    <r>
      <rPr>
        <sz val="11"/>
        <color rgb="FF000000"/>
        <rFont val="Aptos Narrow"/>
        <family val="2"/>
        <scheme val="minor"/>
      </rPr>
      <t>Ukazatel NSFR (%)</t>
    </r>
  </si>
  <si>
    <r>
      <rPr>
        <sz val="11"/>
        <color theme="1"/>
        <rFont val="Aptos Narrow"/>
        <family val="2"/>
        <scheme val="minor"/>
      </rPr>
      <t>Celkové požadované stabilní financování</t>
    </r>
  </si>
  <si>
    <r>
      <rPr>
        <sz val="11"/>
        <color rgb="FF000000"/>
        <rFont val="Aptos Narrow"/>
        <family val="2"/>
        <scheme val="minor"/>
      </rPr>
      <t>Celkové dostupné stabilní financování</t>
    </r>
  </si>
  <si>
    <r>
      <rPr>
        <b/>
        <sz val="11"/>
        <color rgb="FF000000"/>
        <rFont val="Aptos Narrow"/>
        <family val="2"/>
        <scheme val="minor"/>
      </rPr>
      <t>Ukazatel čistého stabilního financování</t>
    </r>
  </si>
  <si>
    <r>
      <rPr>
        <sz val="11"/>
        <color rgb="FF000000"/>
        <rFont val="Aptos Narrow"/>
        <family val="2"/>
        <scheme val="minor"/>
      </rPr>
      <t>Ukazatel krytí likvidity (%)</t>
    </r>
  </si>
  <si>
    <r>
      <rPr>
        <sz val="11"/>
        <color rgb="FF000000"/>
        <rFont val="Aptos Narrow"/>
        <family val="2"/>
        <scheme val="minor"/>
      </rPr>
      <t>Čistý odtok peněžních prostředků celkem (upravená hodnota)</t>
    </r>
  </si>
  <si>
    <r>
      <rPr>
        <sz val="11"/>
        <rFont val="Aptos Narrow"/>
        <family val="2"/>
        <scheme val="minor"/>
      </rPr>
      <t>Přítok peněžních prostředků – celková vážená hodnota</t>
    </r>
    <r>
      <rPr>
        <sz val="11"/>
        <rFont val="Aptos Narrow"/>
        <family val="2"/>
        <scheme val="minor"/>
      </rPr>
      <t xml:space="preserve"> </t>
    </r>
  </si>
  <si>
    <r>
      <rPr>
        <sz val="11"/>
        <rFont val="Aptos Narrow"/>
        <family val="2"/>
        <scheme val="minor"/>
      </rPr>
      <t>EU 16b</t>
    </r>
  </si>
  <si>
    <r>
      <rPr>
        <sz val="11"/>
        <rFont val="Aptos Narrow"/>
        <family val="2"/>
        <scheme val="minor"/>
      </rPr>
      <t>Odtok peněžních prostředků – celková vážená hodnota</t>
    </r>
    <r>
      <rPr>
        <sz val="11"/>
        <rFont val="Aptos Narrow"/>
        <family val="2"/>
        <scheme val="minor"/>
      </rPr>
      <t xml:space="preserve"> </t>
    </r>
  </si>
  <si>
    <r>
      <rPr>
        <sz val="11"/>
        <rFont val="Aptos Narrow"/>
        <family val="2"/>
        <scheme val="minor"/>
      </rPr>
      <t>EU 16a</t>
    </r>
  </si>
  <si>
    <r>
      <rPr>
        <sz val="11"/>
        <color rgb="FF000000"/>
        <rFont val="Aptos Narrow"/>
        <family val="2"/>
        <scheme val="minor"/>
      </rPr>
      <t>Vysoce kvalitní likvidní aktiva celkem (vážená hodnota – průměr)</t>
    </r>
  </si>
  <si>
    <r>
      <rPr>
        <b/>
        <sz val="11"/>
        <color rgb="FF000000"/>
        <rFont val="Aptos Narrow"/>
        <family val="2"/>
        <scheme val="minor"/>
      </rPr>
      <t>Ukazatel krytí likvidity</t>
    </r>
  </si>
  <si>
    <r>
      <rPr>
        <sz val="11"/>
        <rFont val="Aptos Narrow"/>
        <family val="2"/>
        <scheme val="minor"/>
      </rPr>
      <t>Souhrnný požadavek na pákový poměr (%)</t>
    </r>
  </si>
  <si>
    <r>
      <rPr>
        <sz val="11"/>
        <rFont val="Aptos Narrow"/>
        <family val="2"/>
        <scheme val="minor"/>
      </rPr>
      <t>EU 14e</t>
    </r>
  </si>
  <si>
    <r>
      <rPr>
        <sz val="11"/>
        <rFont val="Aptos Narrow"/>
        <family val="2"/>
        <scheme val="minor"/>
      </rPr>
      <t>Požadavek kapitálové rezervy k pákovému poměru (%)</t>
    </r>
  </si>
  <si>
    <r>
      <rPr>
        <sz val="11"/>
        <rFont val="Aptos Narrow"/>
        <family val="2"/>
        <scheme val="minor"/>
      </rPr>
      <t>EU 14d</t>
    </r>
  </si>
  <si>
    <r>
      <rPr>
        <b/>
        <sz val="11"/>
        <rFont val="Aptos Narrow"/>
        <family val="2"/>
        <scheme val="minor"/>
      </rPr>
      <t>Kapitálová rezerva k pákovému poměru a požadavek na souhrnný pákový poměr (vyjádřeno jako procentní podíl celkové míry expozic)</t>
    </r>
  </si>
  <si>
    <r>
      <rPr>
        <sz val="11"/>
        <rFont val="Aptos Narrow"/>
        <family val="2"/>
        <scheme val="minor"/>
      </rPr>
      <t>Celkové požadavky na pákový poměr na základě procesu přezkumu a hodnocení (%)</t>
    </r>
  </si>
  <si>
    <r>
      <rPr>
        <sz val="11"/>
        <rFont val="Aptos Narrow"/>
        <family val="2"/>
        <scheme val="minor"/>
      </rPr>
      <t>EU 14c</t>
    </r>
  </si>
  <si>
    <r>
      <rPr>
        <sz val="11"/>
        <color theme="1"/>
        <rFont val="Aptos Narrow"/>
        <family val="2"/>
        <scheme val="minor"/>
      </rPr>
      <t xml:space="preserve">     </t>
    </r>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z kmenového kapitálu tier 1 (procentní body)</t>
    </r>
  </si>
  <si>
    <r>
      <rPr>
        <sz val="11"/>
        <rFont val="Aptos Narrow"/>
        <family val="2"/>
        <scheme val="minor"/>
      </rPr>
      <t>EU 14b</t>
    </r>
  </si>
  <si>
    <r>
      <rPr>
        <sz val="11"/>
        <rFont val="Aptos Narrow"/>
        <family val="2"/>
        <scheme val="minor"/>
      </rPr>
      <t>Dodatečné kapitálové požadavky k řešení rizika nadměrné páky (%)</t>
    </r>
    <r>
      <rPr>
        <sz val="11"/>
        <rFont val="Aptos Narrow"/>
        <family val="2"/>
        <scheme val="minor"/>
      </rPr>
      <t xml:space="preserve"> </t>
    </r>
  </si>
  <si>
    <r>
      <rPr>
        <sz val="11"/>
        <rFont val="Aptos Narrow"/>
        <family val="2"/>
        <scheme val="minor"/>
      </rPr>
      <t>EU 14a</t>
    </r>
  </si>
  <si>
    <r>
      <rPr>
        <b/>
        <sz val="11"/>
        <color theme="1"/>
        <rFont val="Aptos Narrow"/>
        <family val="2"/>
        <scheme val="minor"/>
      </rPr>
      <t>Dodatečné kapitálové požadavky k řešení rizika nadměrné páky (vyjádřeno jako procentní podíl celkové míry expozic)</t>
    </r>
  </si>
  <si>
    <r>
      <rPr>
        <sz val="11"/>
        <rFont val="Aptos Narrow"/>
        <family val="2"/>
        <scheme val="minor"/>
      </rPr>
      <t>Pákový poměr (%)</t>
    </r>
  </si>
  <si>
    <r>
      <rPr>
        <sz val="11"/>
        <color rgb="FF000000"/>
        <rFont val="Aptos Narrow"/>
        <family val="2"/>
        <scheme val="minor"/>
      </rPr>
      <t>Celková míra expozic</t>
    </r>
  </si>
  <si>
    <r>
      <rPr>
        <b/>
        <sz val="11"/>
        <color rgb="FF000000"/>
        <rFont val="Aptos Narrow"/>
        <family val="2"/>
        <scheme val="minor"/>
      </rPr>
      <t>Pákový poměr</t>
    </r>
  </si>
  <si>
    <r>
      <rPr>
        <sz val="11"/>
        <color rgb="FF000000"/>
        <rFont val="Aptos Narrow"/>
        <family val="2"/>
        <scheme val="minor"/>
      </rPr>
      <t>Kmenový kapitál tier 1 dostupný po splnění celkových kapitálových požadavků na základě procesu přezkumu a hodnocení (%)</t>
    </r>
  </si>
  <si>
    <r>
      <rPr>
        <sz val="11"/>
        <color rgb="FF000000"/>
        <rFont val="Aptos Narrow"/>
        <family val="2"/>
        <scheme val="minor"/>
      </rPr>
      <t>Celkové kapitálové požadavky (%)</t>
    </r>
  </si>
  <si>
    <r>
      <rPr>
        <sz val="11"/>
        <color rgb="FF000000"/>
        <rFont val="Aptos Narrow"/>
        <family val="2"/>
        <scheme val="minor"/>
      </rPr>
      <t>EU 11a</t>
    </r>
  </si>
  <si>
    <r>
      <rPr>
        <sz val="11"/>
        <color rgb="FF000000"/>
        <rFont val="Aptos Narrow"/>
        <family val="2"/>
        <scheme val="minor"/>
      </rPr>
      <t>Požadavek kombinovaných kapitálových rezerv (%)</t>
    </r>
  </si>
  <si>
    <r>
      <rPr>
        <sz val="11"/>
        <rFont val="Aptos Narrow"/>
        <family val="2"/>
        <scheme val="minor"/>
      </rPr>
      <t>Kapitálová rezerva pro jiné systémově významné instituce (%)</t>
    </r>
  </si>
  <si>
    <r>
      <rPr>
        <sz val="11"/>
        <color rgb="FF000000"/>
        <rFont val="Aptos Narrow"/>
        <family val="2"/>
        <scheme val="minor"/>
      </rPr>
      <t>EU 10a</t>
    </r>
  </si>
  <si>
    <r>
      <rPr>
        <sz val="11"/>
        <color rgb="FF000000"/>
        <rFont val="Aptos Narrow"/>
        <family val="2"/>
        <scheme val="minor"/>
      </rPr>
      <t>Kapitálová rezerva pro globální systémově významné instituce (%)</t>
    </r>
  </si>
  <si>
    <r>
      <rPr>
        <sz val="11"/>
        <color rgb="FF000000"/>
        <rFont val="Aptos Narrow"/>
        <family val="2"/>
        <scheme val="minor"/>
      </rPr>
      <t>Kapitálová rezerva pro krytí systémového rizika (%)</t>
    </r>
  </si>
  <si>
    <r>
      <rPr>
        <sz val="11"/>
        <color rgb="FF000000"/>
        <rFont val="Aptos Narrow"/>
        <family val="2"/>
        <scheme val="minor"/>
      </rPr>
      <t>EU 9a</t>
    </r>
  </si>
  <si>
    <r>
      <rPr>
        <sz val="11"/>
        <color rgb="FF000000"/>
        <rFont val="Aptos Narrow"/>
        <family val="2"/>
        <scheme val="minor"/>
      </rPr>
      <t>Proticyklická kapitálová rezerva stanovená konkrétně pro danou instituci (%)</t>
    </r>
  </si>
  <si>
    <r>
      <rPr>
        <sz val="11"/>
        <color rgb="FF000000"/>
        <rFont val="Aptos Narrow"/>
        <family val="2"/>
        <scheme val="minor"/>
      </rPr>
      <t>Bezpečnostní rezerva, je-li na úrovni členského státu zjištěno makroobezřetnostní nebo systémové riziko (%)</t>
    </r>
  </si>
  <si>
    <r>
      <rPr>
        <sz val="11"/>
        <color rgb="FF000000"/>
        <rFont val="Aptos Narrow"/>
        <family val="2"/>
        <scheme val="minor"/>
      </rPr>
      <t>EU 8a</t>
    </r>
  </si>
  <si>
    <r>
      <rPr>
        <sz val="11"/>
        <color rgb="FF000000"/>
        <rFont val="Aptos Narrow"/>
        <family val="2"/>
        <scheme val="minor"/>
      </rPr>
      <t>Bezpečnostní kapitálová rezerva (%)</t>
    </r>
  </si>
  <si>
    <r>
      <rPr>
        <b/>
        <sz val="11"/>
        <rFont val="Aptos Narrow"/>
        <family val="2"/>
        <scheme val="minor"/>
      </rPr>
      <t>Požadavek kombinovaných kapitálových rezerv a celkový kapitálový požadavek (vyjádřeno jako procentní podíl objemu rizikově vážené expozice)</t>
    </r>
  </si>
  <si>
    <r>
      <rPr>
        <sz val="11"/>
        <rFont val="Aptos Narrow"/>
        <family val="2"/>
        <scheme val="minor"/>
      </rPr>
      <t>Celkové kapitálové požadavky na základě procesu přezkumu a hodnocení (%)</t>
    </r>
  </si>
  <si>
    <r>
      <rPr>
        <sz val="11"/>
        <color rgb="FF000000"/>
        <rFont val="Aptos Narrow"/>
        <family val="2"/>
        <scheme val="minor"/>
      </rPr>
      <t>EU 7g</t>
    </r>
  </si>
  <si>
    <r>
      <rPr>
        <sz val="11"/>
        <rFont val="Aptos Narrow"/>
        <family val="2"/>
        <scheme val="minor"/>
      </rPr>
      <t xml:space="preserve">     </t>
    </r>
    <r>
      <rPr>
        <sz val="11"/>
        <rFont val="Aptos Narrow"/>
        <family val="2"/>
        <scheme val="minor"/>
      </rPr>
      <t>z toho:</t>
    </r>
    <r>
      <rPr>
        <sz val="11"/>
        <rFont val="Aptos Narrow"/>
        <family val="2"/>
        <scheme val="minor"/>
      </rPr>
      <t xml:space="preserve"> </t>
    </r>
    <r>
      <rPr>
        <sz val="11"/>
        <rFont val="Aptos Narrow"/>
        <family val="2"/>
        <scheme val="minor"/>
      </rPr>
      <t>z kapitálu tier 1 (procentní body)</t>
    </r>
  </si>
  <si>
    <r>
      <rPr>
        <sz val="11"/>
        <color rgb="FF000000"/>
        <rFont val="Aptos Narrow"/>
        <family val="2"/>
        <scheme val="minor"/>
      </rPr>
      <t>EU 7f</t>
    </r>
  </si>
  <si>
    <r>
      <rPr>
        <sz val="11"/>
        <rFont val="Aptos Narrow"/>
        <family val="2"/>
        <scheme val="minor"/>
      </rPr>
      <t xml:space="preserve">     </t>
    </r>
    <r>
      <rPr>
        <sz val="11"/>
        <rFont val="Aptos Narrow"/>
        <family val="2"/>
        <scheme val="minor"/>
      </rPr>
      <t>z toho:</t>
    </r>
    <r>
      <rPr>
        <sz val="11"/>
        <rFont val="Aptos Narrow"/>
        <family val="2"/>
        <scheme val="minor"/>
      </rPr>
      <t xml:space="preserve"> </t>
    </r>
    <r>
      <rPr>
        <sz val="11"/>
        <rFont val="Aptos Narrow"/>
        <family val="2"/>
        <scheme val="minor"/>
      </rPr>
      <t>z kmenového kapitálu tier 1 (procentní body)</t>
    </r>
  </si>
  <si>
    <r>
      <rPr>
        <sz val="11"/>
        <color rgb="FF000000"/>
        <rFont val="Aptos Narrow"/>
        <family val="2"/>
        <scheme val="minor"/>
      </rPr>
      <t>EU 7e</t>
    </r>
  </si>
  <si>
    <r>
      <rPr>
        <sz val="11"/>
        <rFont val="Aptos Narrow"/>
        <family val="2"/>
        <scheme val="minor"/>
      </rPr>
      <t>Dodatečné kapitálové požadavky k řešení rizik jiných než je riziko nadměrné páky (%)</t>
    </r>
    <r>
      <rPr>
        <sz val="11"/>
        <rFont val="Aptos Narrow"/>
        <family val="2"/>
        <scheme val="minor"/>
      </rPr>
      <t xml:space="preserve"> </t>
    </r>
  </si>
  <si>
    <r>
      <rPr>
        <sz val="11"/>
        <color rgb="FF000000"/>
        <rFont val="Aptos Narrow"/>
        <family val="2"/>
        <scheme val="minor"/>
      </rPr>
      <t>EU 7d</t>
    </r>
  </si>
  <si>
    <r>
      <rPr>
        <b/>
        <sz val="11"/>
        <rFont val="Aptos Narrow"/>
        <family val="2"/>
        <scheme val="minor"/>
      </rPr>
      <t>Dodatečné kapitálové požadavky k řešení rizik jiných než je riziko nadměrné páky (vyjádřeno jako procentní podíl objemu rizikově vážené expozice)</t>
    </r>
  </si>
  <si>
    <r>
      <rPr>
        <sz val="11"/>
        <color rgb="FF000000"/>
        <rFont val="Aptos Narrow"/>
        <family val="2"/>
        <scheme val="minor"/>
      </rPr>
      <t>Celkový kapitálový poměr s ohledem na  celkový objem rizikové expozice nepodléhající minimální úrovni (%)</t>
    </r>
  </si>
  <si>
    <r>
      <rPr>
        <sz val="11"/>
        <color rgb="FF000000"/>
        <rFont val="Aptos Narrow"/>
        <family val="2"/>
        <scheme val="minor"/>
      </rPr>
      <t>7b</t>
    </r>
  </si>
  <si>
    <r>
      <rPr>
        <sz val="11"/>
        <color rgb="FF000000"/>
        <rFont val="Aptos Narrow"/>
        <family val="2"/>
        <scheme val="minor"/>
      </rPr>
      <t>Nepoužije se</t>
    </r>
  </si>
  <si>
    <r>
      <rPr>
        <sz val="11"/>
        <color rgb="FF000000"/>
        <rFont val="Aptos Narrow"/>
        <family val="2"/>
        <scheme val="minor"/>
      </rPr>
      <t>7a</t>
    </r>
  </si>
  <si>
    <r>
      <rPr>
        <sz val="11"/>
        <color rgb="FF000000"/>
        <rFont val="Aptos Narrow"/>
        <family val="2"/>
        <scheme val="minor"/>
      </rPr>
      <t>Celkový kapitálový poměr (%)</t>
    </r>
  </si>
  <si>
    <r>
      <rPr>
        <sz val="11"/>
        <color rgb="FF000000"/>
        <rFont val="Aptos Narrow"/>
        <family val="2"/>
        <scheme val="minor"/>
      </rPr>
      <t>Poměr tier 1 s ohledem na celkový objem rizikové expozice nepodléhající minimální úrovni (%)</t>
    </r>
  </si>
  <si>
    <r>
      <rPr>
        <sz val="11"/>
        <color rgb="FF000000"/>
        <rFont val="Aptos Narrow"/>
        <family val="2"/>
        <scheme val="minor"/>
      </rPr>
      <t>6b</t>
    </r>
  </si>
  <si>
    <r>
      <rPr>
        <sz val="11"/>
        <color rgb="FF000000"/>
        <rFont val="Aptos Narrow"/>
        <family val="2"/>
        <scheme val="minor"/>
      </rPr>
      <t>6a</t>
    </r>
  </si>
  <si>
    <r>
      <rPr>
        <sz val="11"/>
        <color rgb="FF000000"/>
        <rFont val="Aptos Narrow"/>
        <family val="2"/>
        <scheme val="minor"/>
      </rPr>
      <t>Poměr kapitálu tier 1 (%)</t>
    </r>
  </si>
  <si>
    <r>
      <rPr>
        <sz val="11"/>
        <color rgb="FF000000"/>
        <rFont val="Aptos Narrow"/>
        <family val="2"/>
        <scheme val="minor"/>
      </rPr>
      <t>Poměr kmenového kapitálu tier 1 s ohledem na celkový objem rizikové expozice nepodléhající minimální úrovni (%)</t>
    </r>
  </si>
  <si>
    <r>
      <rPr>
        <sz val="11"/>
        <color rgb="FF000000"/>
        <rFont val="Aptos Narrow"/>
        <family val="2"/>
        <scheme val="minor"/>
      </rPr>
      <t>5b</t>
    </r>
  </si>
  <si>
    <r>
      <rPr>
        <sz val="11"/>
        <color rgb="FF000000"/>
        <rFont val="Aptos Narrow"/>
        <family val="2"/>
        <scheme val="minor"/>
      </rPr>
      <t>5a</t>
    </r>
  </si>
  <si>
    <r>
      <rPr>
        <sz val="11"/>
        <color theme="1"/>
        <rFont val="Aptos Narrow"/>
        <family val="2"/>
        <scheme val="minor"/>
      </rPr>
      <t>Poměr kmenového kapitálu tier 1 (%)</t>
    </r>
  </si>
  <si>
    <r>
      <rPr>
        <b/>
        <sz val="11"/>
        <color rgb="FF000000"/>
        <rFont val="Aptos Narrow"/>
        <family val="2"/>
        <scheme val="minor"/>
      </rPr>
      <t>Kapitálové poměry (vyjádřeno jako procentní podíl objemu rizikově vážené expozice)</t>
    </r>
  </si>
  <si>
    <r>
      <rPr>
        <sz val="11"/>
        <color rgb="FF000000"/>
        <rFont val="Aptos Narrow"/>
        <family val="2"/>
        <scheme val="minor"/>
      </rPr>
      <t>Celková hodnota rizikové expozice před použitím prahu</t>
    </r>
  </si>
  <si>
    <r>
      <rPr>
        <sz val="11"/>
        <color rgb="FF000000"/>
        <rFont val="Aptos Narrow"/>
        <family val="2"/>
        <scheme val="minor"/>
      </rPr>
      <t>4a</t>
    </r>
  </si>
  <si>
    <r>
      <rPr>
        <sz val="11"/>
        <color rgb="FF000000"/>
        <rFont val="Aptos Narrow"/>
        <family val="2"/>
        <scheme val="minor"/>
      </rPr>
      <t>Celkový objem rizikové expozice</t>
    </r>
  </si>
  <si>
    <r>
      <rPr>
        <b/>
        <sz val="11"/>
        <color rgb="FF000000"/>
        <rFont val="Aptos Narrow"/>
        <family val="2"/>
        <scheme val="minor"/>
      </rPr>
      <t>Objemy rizikově vážených expozic</t>
    </r>
  </si>
  <si>
    <r>
      <rPr>
        <sz val="11"/>
        <color rgb="FF000000"/>
        <rFont val="Aptos Narrow"/>
        <family val="2"/>
        <scheme val="minor"/>
      </rPr>
      <t>Celkový kapitál</t>
    </r>
    <r>
      <rPr>
        <sz val="11"/>
        <color rgb="FF000000"/>
        <rFont val="Aptos Narrow"/>
        <family val="2"/>
        <scheme val="minor"/>
      </rPr>
      <t xml:space="preserve"> </t>
    </r>
  </si>
  <si>
    <r>
      <rPr>
        <sz val="11"/>
        <color rgb="FF000000"/>
        <rFont val="Aptos Narrow"/>
        <family val="2"/>
        <scheme val="minor"/>
      </rPr>
      <t>Kapitál tier 1</t>
    </r>
    <r>
      <rPr>
        <sz val="11"/>
        <color rgb="FF000000"/>
        <rFont val="Aptos Narrow"/>
        <family val="2"/>
        <scheme val="minor"/>
      </rPr>
      <t xml:space="preserve"> </t>
    </r>
  </si>
  <si>
    <r>
      <rPr>
        <sz val="11"/>
        <color rgb="FF000000"/>
        <rFont val="Aptos Narrow"/>
        <family val="2"/>
        <scheme val="minor"/>
      </rPr>
      <t>Kmenový kapitál tier 1 (CET1)</t>
    </r>
    <r>
      <rPr>
        <sz val="11"/>
        <color rgb="FF000000"/>
        <rFont val="Aptos Narrow"/>
        <family val="2"/>
        <scheme val="minor"/>
      </rPr>
      <t xml:space="preserve"> </t>
    </r>
  </si>
  <si>
    <r>
      <rPr>
        <b/>
        <sz val="11"/>
        <color theme="1"/>
        <rFont val="Aptos Narrow"/>
        <family val="2"/>
        <scheme val="minor"/>
      </rPr>
      <t>Dostupný kapitál (objem)</t>
    </r>
  </si>
  <si>
    <r>
      <rPr>
        <sz val="11"/>
        <color theme="1"/>
        <rFont val="Aptos Narrow"/>
        <family val="2"/>
        <scheme val="minor"/>
      </rPr>
      <t>T-4</t>
    </r>
  </si>
  <si>
    <r>
      <rPr>
        <sz val="11"/>
        <color theme="1"/>
        <rFont val="Aptos Narrow"/>
        <family val="2"/>
        <scheme val="minor"/>
      </rPr>
      <t>T-3</t>
    </r>
  </si>
  <si>
    <r>
      <rPr>
        <sz val="11"/>
        <color theme="1"/>
        <rFont val="Aptos Narrow"/>
        <family val="2"/>
        <scheme val="minor"/>
      </rPr>
      <t>T-2</t>
    </r>
  </si>
  <si>
    <r>
      <rPr>
        <sz val="11"/>
        <color theme="1"/>
        <rFont val="Aptos Narrow"/>
        <family val="2"/>
        <scheme val="minor"/>
      </rPr>
      <t>T-1</t>
    </r>
    <r>
      <rPr>
        <sz val="11"/>
        <color theme="1"/>
        <rFont val="Aptos Narrow"/>
        <family val="2"/>
        <scheme val="minor"/>
      </rPr>
      <t xml:space="preserve"> </t>
    </r>
  </si>
  <si>
    <r>
      <rPr>
        <sz val="11"/>
        <color theme="1"/>
        <rFont val="Aptos Narrow"/>
        <family val="2"/>
        <scheme val="minor"/>
      </rPr>
      <t>e</t>
    </r>
  </si>
  <si>
    <r>
      <rPr>
        <sz val="11"/>
        <color theme="1"/>
        <rFont val="Aptos Narrow"/>
        <family val="2"/>
        <scheme val="minor"/>
      </rPr>
      <t>d</t>
    </r>
  </si>
  <si>
    <r>
      <rPr>
        <sz val="11"/>
        <color theme="1"/>
        <rFont val="Aptos Narrow"/>
        <family val="2"/>
        <scheme val="minor"/>
      </rPr>
      <t>c</t>
    </r>
  </si>
  <si>
    <r>
      <rPr>
        <sz val="11"/>
        <color theme="1"/>
        <rFont val="Aptos Narrow"/>
        <family val="2"/>
        <scheme val="minor"/>
      </rPr>
      <t>b</t>
    </r>
  </si>
  <si>
    <r>
      <rPr>
        <sz val="11"/>
        <color theme="1"/>
        <rFont val="Aptos Narrow"/>
        <family val="2"/>
        <scheme val="minor"/>
      </rPr>
      <t>a</t>
    </r>
  </si>
  <si>
    <t>12/25</t>
  </si>
  <si>
    <r>
      <rPr>
        <b/>
        <sz val="14"/>
        <rFont val="Aptos Narrow"/>
        <family val="2"/>
        <scheme val="minor"/>
      </rPr>
      <t>Šablona EU KM1 – Klíčové ukazatele</t>
    </r>
  </si>
  <si>
    <r>
      <rPr>
        <b/>
        <sz val="14"/>
        <color theme="1"/>
        <rFont val="Aptos Narrow"/>
        <family val="2"/>
        <scheme val="minor"/>
      </rPr>
      <t>Šablona EU CC1 – Složení regulatorního kapitálu</t>
    </r>
  </si>
  <si>
    <r>
      <rPr>
        <b/>
        <sz val="11"/>
        <rFont val="Aptos Narrow"/>
        <family val="2"/>
        <scheme val="minor"/>
      </rPr>
      <t xml:space="preserve"> </t>
    </r>
    <r>
      <rPr>
        <b/>
        <sz val="11"/>
        <rFont val="Aptos Narrow"/>
        <family val="2"/>
        <scheme val="minor"/>
      </rPr>
      <t>(a)</t>
    </r>
  </si>
  <si>
    <r>
      <rPr>
        <b/>
        <sz val="11"/>
        <rFont val="Aptos Narrow"/>
        <family val="2"/>
        <scheme val="minor"/>
      </rPr>
      <t xml:space="preserve">  </t>
    </r>
    <r>
      <rPr>
        <b/>
        <sz val="11"/>
        <rFont val="Aptos Narrow"/>
        <family val="2"/>
        <scheme val="minor"/>
      </rPr>
      <t>(b)</t>
    </r>
  </si>
  <si>
    <r>
      <rPr>
        <b/>
        <sz val="11"/>
        <rFont val="Aptos Narrow"/>
        <family val="2"/>
        <scheme val="minor"/>
      </rPr>
      <t>Výše</t>
    </r>
  </si>
  <si>
    <r>
      <rPr>
        <b/>
        <sz val="11"/>
        <color theme="1"/>
        <rFont val="Aptos Narrow"/>
        <family val="2"/>
        <scheme val="minor"/>
      </rPr>
      <t>Zdroj podle referenčních čísel/písmen v rozvaze na základě regulatorní konsolidace</t>
    </r>
    <r>
      <rPr>
        <sz val="11"/>
        <color rgb="FF000000"/>
        <rFont val="Aptos Narrow"/>
        <family val="2"/>
        <scheme val="minor"/>
      </rPr>
      <t> </t>
    </r>
  </si>
  <si>
    <r>
      <rPr>
        <b/>
        <sz val="9"/>
        <rFont val="Aptos Narrow"/>
        <family val="2"/>
        <scheme val="minor"/>
      </rPr>
      <t>Kmenový kapitál tier 1 (CET1):</t>
    </r>
    <r>
      <rPr>
        <b/>
        <sz val="9"/>
        <rFont val="Aptos Narrow"/>
        <family val="2"/>
        <scheme val="minor"/>
      </rPr>
      <t xml:space="preserve">  </t>
    </r>
    <r>
      <rPr>
        <b/>
        <sz val="9"/>
        <rFont val="Aptos Narrow"/>
        <family val="2"/>
        <scheme val="minor"/>
      </rPr>
      <t>nástroje a rezervy</t>
    </r>
    <r>
      <rPr>
        <b/>
        <sz val="9"/>
        <rFont val="Aptos Narrow"/>
        <family val="2"/>
        <scheme val="minor"/>
      </rPr>
      <t xml:space="preserve">                                             </t>
    </r>
  </si>
  <si>
    <r>
      <rPr>
        <sz val="9"/>
        <rFont val="Aptos Narrow"/>
        <family val="2"/>
        <scheme val="minor"/>
      </rPr>
      <t>Kapitálové nástroje a související emisní ážio</t>
    </r>
    <r>
      <rPr>
        <sz val="9"/>
        <rFont val="Aptos Narrow"/>
        <family val="2"/>
        <scheme val="minor"/>
      </rPr>
      <t xml:space="preserve"> </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</si>
  <si>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typ nástroje č. 1</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</si>
  <si>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typ nástroje č. 2</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</si>
  <si>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typ nástroje č. 3</t>
    </r>
  </si>
  <si>
    <r>
      <rPr>
        <sz val="9"/>
        <rFont val="Aptos Narrow"/>
        <family val="2"/>
        <scheme val="minor"/>
      </rPr>
      <t>Nerozdělený zisk</t>
    </r>
    <r>
      <rPr>
        <sz val="9"/>
        <rFont val="Aptos Narrow"/>
        <family val="2"/>
        <scheme val="minor"/>
      </rPr>
      <t xml:space="preserve"> </t>
    </r>
  </si>
  <si>
    <r>
      <rPr>
        <sz val="9"/>
        <rFont val="Aptos Narrow"/>
        <family val="2"/>
        <scheme val="minor"/>
      </rPr>
      <t>Kumulovaný ostatní úplný výsledek hospodaření (a jiné rezervy)</t>
    </r>
  </si>
  <si>
    <r>
      <rPr>
        <sz val="9"/>
        <rFont val="Aptos Narrow"/>
        <family val="2"/>
        <scheme val="minor"/>
      </rPr>
      <t>EU-3a</t>
    </r>
  </si>
  <si>
    <r>
      <rPr>
        <sz val="9"/>
        <rFont val="Aptos Narrow"/>
        <family val="2"/>
        <scheme val="minor"/>
      </rPr>
      <t>Rezervní fondy na všeobecná bankovní rizika</t>
    </r>
  </si>
  <si>
    <r>
      <rPr>
        <sz val="9"/>
        <rFont val="Aptos Narrow"/>
        <family val="2"/>
        <scheme val="minor"/>
      </rPr>
      <t>Objem kvalifikovaných položek uvedených v čl. 484 odst. 3 CRR a souvisejícího emisního ážia podléhající postupnému odstranění z kmenového kapitálu tier 1.</t>
    </r>
    <r>
      <rPr>
        <sz val="9"/>
        <rFont val="Aptos Narrow"/>
        <family val="2"/>
        <scheme val="minor"/>
      </rPr>
      <t xml:space="preserve"> </t>
    </r>
  </si>
  <si>
    <r>
      <rPr>
        <sz val="9"/>
        <rFont val="Aptos Narrow"/>
        <family val="2"/>
        <scheme val="minor"/>
      </rPr>
      <t>Menšinový podíl (hodnota přípustná v konsolidovaném kmenovém kapitálu tier 1)</t>
    </r>
  </si>
  <si>
    <r>
      <rPr>
        <sz val="9"/>
        <rFont val="Aptos Narrow"/>
        <family val="2"/>
        <scheme val="minor"/>
      </rPr>
      <t>EU-5a</t>
    </r>
  </si>
  <si>
    <r>
      <rPr>
        <sz val="9"/>
        <rFont val="Aptos Narrow"/>
        <family val="2"/>
        <scheme val="minor"/>
      </rPr>
      <t>Nezávisle ověřený mezitímní zisk snížený o předvídatelné výplaty nebo dividendy</t>
    </r>
    <r>
      <rPr>
        <sz val="9"/>
        <rFont val="Aptos Narrow"/>
        <family val="2"/>
        <scheme val="minor"/>
      </rPr>
      <t xml:space="preserve"> </t>
    </r>
  </si>
  <si>
    <r>
      <rPr>
        <b/>
        <sz val="9"/>
        <rFont val="Aptos Narrow"/>
        <family val="2"/>
        <scheme val="minor"/>
      </rPr>
      <t>Kmenový kapitál tier 1 (CET1) před normativními úpravami</t>
    </r>
  </si>
  <si>
    <r>
      <rPr>
        <b/>
        <sz val="9"/>
        <rFont val="Aptos Narrow"/>
        <family val="2"/>
        <scheme val="minor"/>
      </rPr>
      <t>Kmenový kapitál tier 1 (CET1):</t>
    </r>
    <r>
      <rPr>
        <b/>
        <sz val="9"/>
        <rFont val="Aptos Narrow"/>
        <family val="2"/>
        <scheme val="minor"/>
      </rPr>
      <t xml:space="preserve"> </t>
    </r>
    <r>
      <rPr>
        <b/>
        <sz val="9"/>
        <rFont val="Aptos Narrow"/>
        <family val="2"/>
        <scheme val="minor"/>
      </rPr>
      <t>normativní úpravy</t>
    </r>
    <r>
      <rPr>
        <b/>
        <sz val="9"/>
        <rFont val="Aptos Narrow"/>
        <family val="2"/>
        <scheme val="minor"/>
      </rPr>
      <t> </t>
    </r>
  </si>
  <si>
    <r>
      <rPr>
        <sz val="9"/>
        <rFont val="Aptos Narrow"/>
        <family val="2"/>
        <scheme val="minor"/>
      </rPr>
      <t>Dodatečné úpravy ocenění (záporná hodnota)</t>
    </r>
  </si>
  <si>
    <r>
      <rPr>
        <sz val="9"/>
        <rFont val="Aptos Narrow"/>
        <family val="2"/>
        <scheme val="minor"/>
      </rPr>
      <t>Nehmotná aktiva (snížená o související daňové závazky) (záporná hodnota)</t>
    </r>
  </si>
  <si>
    <r>
      <rPr>
        <sz val="9"/>
        <rFont val="Aptos Narrow"/>
        <family val="2"/>
        <scheme val="minor"/>
      </rPr>
      <t>(a) minus (d)</t>
    </r>
  </si>
  <si>
    <r>
      <rPr>
        <sz val="9"/>
        <rFont val="Aptos Narrow"/>
        <family val="2"/>
        <scheme val="minor"/>
      </rPr>
      <t>Nepoužije se</t>
    </r>
  </si>
  <si>
    <r>
      <rPr>
        <sz val="9"/>
        <rFont val="Aptos Narrow"/>
        <family val="2"/>
        <scheme val="minor"/>
      </rPr>
      <t>Odložené daňové pohledávky závislé na budoucím zisku kromě pohledávek vyplývajících z přechodných rozdílů (snížené o související daňové závazky, pokud jsou splněny podmínky čl. 38 odst. 3 CRR) (záporná hodnota).</t>
    </r>
  </si>
  <si>
    <r>
      <rPr>
        <sz val="9"/>
        <rFont val="Aptos Narrow"/>
        <family val="2"/>
        <scheme val="minor"/>
      </rPr>
      <t>Oceňovací rozdíly ze změn reálné hodnoty spojené se zisky nebo ztrátami ze zajištění peněžních toků z finančních nástrojů, které nejsou oceněny reálnou hodnotou.</t>
    </r>
  </si>
  <si>
    <r>
      <rPr>
        <sz val="9"/>
        <rFont val="Aptos Narrow"/>
        <family val="2"/>
        <scheme val="minor"/>
      </rPr>
      <t>Záporné hodnoty vyplývající z výpočtu výše očekávaných ztrát</t>
    </r>
    <r>
      <rPr>
        <sz val="9"/>
        <rFont val="Aptos Narrow"/>
        <family val="2"/>
        <scheme val="minor"/>
      </rPr>
      <t xml:space="preserve"> </t>
    </r>
  </si>
  <si>
    <r>
      <rPr>
        <sz val="9"/>
        <rFont val="Aptos Narrow"/>
        <family val="2"/>
        <scheme val="minor"/>
      </rPr>
      <t>Zvýšení vlastního kapitálu, které vyplývá ze sekuritizace aktiv (záporná hodnota)</t>
    </r>
  </si>
  <si>
    <r>
      <rPr>
        <sz val="9"/>
        <rFont val="Aptos Narrow"/>
        <family val="2"/>
        <scheme val="minor"/>
      </rPr>
      <t>Zisky nebo ztráty ze závazků oceněných reálnou hodnotou, které vyplývají ze změn vlastního úvěrového hodnocení</t>
    </r>
  </si>
  <si>
    <r>
      <rPr>
        <sz val="9"/>
        <rFont val="Aptos Narrow"/>
        <family val="2"/>
        <scheme val="minor"/>
      </rPr>
      <t>Aktiva penzijního fondu definovaných požitků (záporná hodnota)</t>
    </r>
  </si>
  <si>
    <r>
      <rPr>
        <sz val="9"/>
        <rFont val="Aptos Narrow"/>
        <family val="2"/>
        <scheme val="minor"/>
      </rPr>
      <t>Přímé, nepřímé a syntetické kapitálové investice instituce do vlastních nástrojů zahrnovaných do kmenového kapitálu tier 1 (záporná hodnota)</t>
    </r>
  </si>
  <si>
    <r>
      <rPr>
        <sz val="9"/>
        <rFont val="Aptos Narrow"/>
        <family val="2"/>
        <scheme val="minor"/>
      </rPr>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r>
  </si>
  <si>
    <r>
      <rPr>
        <sz val="9"/>
        <rFont val="Aptos Narrow"/>
        <family val="2"/>
        <scheme val="minor"/>
      </rPr>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r>
  </si>
  <si>
    <r>
      <rPr>
        <sz val="9"/>
        <rFont val="Aptos Narrow"/>
        <family val="2"/>
        <scheme val="minor"/>
      </rPr>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r>
  </si>
  <si>
    <r>
      <rPr>
        <sz val="9"/>
        <color theme="1"/>
        <rFont val="Aptos Narrow"/>
        <family val="2"/>
        <scheme val="minor"/>
      </rPr>
      <t>Nepoužije se</t>
    </r>
  </si>
  <si>
    <r>
      <rPr>
        <sz val="9"/>
        <rFont val="Aptos Narrow"/>
        <family val="2"/>
        <scheme val="minor"/>
      </rPr>
      <t>EU-20a</t>
    </r>
  </si>
  <si>
    <r>
      <rPr>
        <sz val="9"/>
        <rFont val="Aptos Narrow"/>
        <family val="2"/>
        <scheme val="minor"/>
      </rPr>
      <t>Objem expozice u následujících položek, kterým se má přiřadit riziková váha 1 250 %, pokud se instituce rozhodne pro odpočet jako alternativní postup</t>
    </r>
  </si>
  <si>
    <r>
      <rPr>
        <sz val="9"/>
        <rFont val="Aptos Narrow"/>
        <family val="2"/>
        <scheme val="minor"/>
      </rPr>
      <t>EU-20b</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</si>
  <si>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kvalifikované účasti mimo finanční sektor (záporná hodnota)</t>
    </r>
  </si>
  <si>
    <r>
      <rPr>
        <sz val="9"/>
        <rFont val="Aptos Narrow"/>
        <family val="2"/>
        <scheme val="minor"/>
      </rPr>
      <t>EU-20c</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</si>
  <si>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sekuritizované pozice (záporná hodnota)</t>
    </r>
  </si>
  <si>
    <r>
      <rPr>
        <sz val="9"/>
        <rFont val="Aptos Narrow"/>
        <family val="2"/>
        <scheme val="minor"/>
      </rPr>
      <t>EU-20d</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</si>
  <si>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volné dodávky (záporná hodnota)</t>
    </r>
  </si>
  <si>
    <r>
      <rPr>
        <sz val="9"/>
        <color theme="1"/>
        <rFont val="Aptos Narrow"/>
        <family val="2"/>
        <scheme val="minor"/>
      </rPr>
      <t>Odložené daňové pohledávky vyplývající z přechodných rozdílů (objem vyšší než 10 % prahová hodnota, snížený o související daňové závazky, jsou-li splněny podmínky stanovené v čl. 38 odst. 3 CRR) (záporná hodnota)</t>
    </r>
  </si>
  <si>
    <r>
      <rPr>
        <sz val="9"/>
        <rFont val="Aptos Narrow"/>
        <family val="2"/>
        <scheme val="minor"/>
      </rPr>
      <t>Objem přesahující 17,65% prahovou hodnotu (záporná hodnota)</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</si>
  <si>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přímé, nepřímé a syntetické kapitálové investice instituce do nástrojů zahrnovaných do kmenového kapitálu tier 1 subjektů finančního sektoru, v nichž instituce má významnou investici</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</si>
  <si>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odložené daňové pohledávky vyplývající z přechodných rozdílů</t>
    </r>
  </si>
  <si>
    <r>
      <rPr>
        <sz val="9"/>
        <rFont val="Aptos Narrow"/>
        <family val="2"/>
        <scheme val="minor"/>
      </rPr>
      <t>EU-25a</t>
    </r>
  </si>
  <si>
    <r>
      <rPr>
        <sz val="9"/>
        <rFont val="Aptos Narrow"/>
        <family val="2"/>
        <scheme val="minor"/>
      </rPr>
      <t>Ztráty běžného účetního roku (záporná hodnota)</t>
    </r>
  </si>
  <si>
    <r>
      <rPr>
        <sz val="9"/>
        <rFont val="Aptos Narrow"/>
        <family val="2"/>
        <scheme val="minor"/>
      </rPr>
      <t>EU-25b</t>
    </r>
  </si>
  <si>
    <r>
      <rPr>
        <sz val="9"/>
        <rFont val="Aptos Narrow"/>
        <family val="2"/>
        <scheme val="minor"/>
      </rPr>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r>
  </si>
  <si>
    <r>
      <rPr>
        <sz val="9"/>
        <color theme="1"/>
        <rFont val="Aptos Narrow"/>
        <family val="2"/>
        <scheme val="minor"/>
      </rPr>
      <t>Hodnota kvalifikovaných položek odečtených od položek vedlejšího kapitálu tier 1, která přesahuje hodnotu položek vedlejšího kapitálu tier 1 instituce (záporná hodnota)</t>
    </r>
  </si>
  <si>
    <r>
      <rPr>
        <sz val="9"/>
        <rFont val="Aptos Narrow"/>
        <family val="2"/>
        <scheme val="minor"/>
      </rPr>
      <t>27a</t>
    </r>
  </si>
  <si>
    <r>
      <rPr>
        <sz val="9"/>
        <color theme="1"/>
        <rFont val="Aptos Narrow"/>
        <family val="2"/>
        <scheme val="minor"/>
      </rPr>
      <t>Ostatní normativní úpravy</t>
    </r>
  </si>
  <si>
    <r>
      <rPr>
        <b/>
        <sz val="9"/>
        <rFont val="Aptos Narrow"/>
        <family val="2"/>
        <scheme val="minor"/>
      </rPr>
      <t>Normativní úpravy kmenového kapitálu tier 1 (CET1) celkem</t>
    </r>
  </si>
  <si>
    <r>
      <rPr>
        <b/>
        <sz val="9"/>
        <rFont val="Aptos Narrow"/>
        <family val="2"/>
        <scheme val="minor"/>
      </rPr>
      <t>Kmenový kapitál tier 1 (CET1)</t>
    </r>
    <r>
      <rPr>
        <b/>
        <sz val="9"/>
        <rFont val="Aptos Narrow"/>
        <family val="2"/>
        <scheme val="minor"/>
      </rPr>
      <t xml:space="preserve"> </t>
    </r>
  </si>
  <si>
    <r>
      <rPr>
        <b/>
        <sz val="9"/>
        <rFont val="Aptos Narrow"/>
        <family val="2"/>
        <scheme val="minor"/>
      </rPr>
      <t>Vedlejší kapitál tier 1 (AT1):</t>
    </r>
    <r>
      <rPr>
        <b/>
        <sz val="9"/>
        <rFont val="Aptos Narrow"/>
        <family val="2"/>
        <scheme val="minor"/>
      </rPr>
      <t xml:space="preserve"> </t>
    </r>
    <r>
      <rPr>
        <b/>
        <sz val="9"/>
        <rFont val="Aptos Narrow"/>
        <family val="2"/>
        <scheme val="minor"/>
      </rPr>
      <t>nástroje</t>
    </r>
  </si>
  <si>
    <r>
      <rPr>
        <sz val="9"/>
        <rFont val="Aptos Narrow"/>
        <family val="2"/>
        <scheme val="minor"/>
      </rPr>
      <t>Kapitálové nástroje a související emisní ážio</t>
    </r>
  </si>
  <si>
    <r>
      <rPr>
        <sz val="9"/>
        <rFont val="Aptos Narrow"/>
        <family val="2"/>
        <scheme val="minor"/>
      </rPr>
      <t>(i)</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</si>
  <si>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podle použitelných účetních standardů považované za vlastní kapitál</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</si>
  <si>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podle použitelných účetních standardů považované za závazky</t>
    </r>
  </si>
  <si>
    <r>
      <rPr>
        <sz val="9"/>
        <rFont val="Aptos Narrow"/>
        <family val="2"/>
        <scheme val="minor"/>
      </rPr>
      <t>Objem kvalifikovaných položek uvedených v čl. 484 odst. 4 CRR a souvisejícího emisního ážia podléhající postupnému odstranění z vedlejšího kapitálu tier 1</t>
    </r>
  </si>
  <si>
    <r>
      <rPr>
        <sz val="9"/>
        <rFont val="Aptos Narrow"/>
        <family val="2"/>
        <scheme val="minor"/>
      </rPr>
      <t>EU-33a</t>
    </r>
  </si>
  <si>
    <r>
      <rPr>
        <sz val="9"/>
        <rFont val="Aptos Narrow"/>
        <family val="2"/>
        <scheme val="minor"/>
      </rPr>
      <t>Objem kvalifikovaných položek uvedených v čl. 494a odst. 1 CRR podléhající postupnému odstranění z vedlejšího kapitálu tier 1</t>
    </r>
  </si>
  <si>
    <r>
      <rPr>
        <sz val="9"/>
        <rFont val="Aptos Narrow"/>
        <family val="2"/>
        <scheme val="minor"/>
      </rPr>
      <t>EU-33b</t>
    </r>
  </si>
  <si>
    <r>
      <rPr>
        <sz val="9"/>
        <rFont val="Aptos Narrow"/>
        <family val="2"/>
        <scheme val="minor"/>
      </rPr>
      <t>Objem kvalifikovaných položek uvedených v čl. 494b odst. 1 CRR podléhající postupnému odstranění z vedlejšího kapitálu tier 1</t>
    </r>
  </si>
  <si>
    <r>
      <rPr>
        <sz val="9"/>
        <rFont val="Aptos Narrow"/>
        <family val="2"/>
        <scheme val="minor"/>
      </rPr>
      <t>Kvalifikovaný kapitál tier 1 zahrnutý do konsolidovaného vedlejšího kapitálu tier 1 (včetně menšinových podílů nezahrnutých v řádku 5) vydaný dceřinými podniky a držený třetími stranami</t>
    </r>
    <r>
      <rPr>
        <sz val="9"/>
        <rFont val="Aptos Narrow"/>
        <family val="2"/>
        <scheme val="minor"/>
      </rPr>
      <t xml:space="preserve"> </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</si>
  <si>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nástroje vydané dceřinými podniky podléhající postupnému odstranění</t>
    </r>
    <r>
      <rPr>
        <sz val="9"/>
        <rFont val="Aptos Narrow"/>
        <family val="2"/>
        <scheme val="minor"/>
      </rPr>
      <t xml:space="preserve"> </t>
    </r>
  </si>
  <si>
    <r>
      <rPr>
        <b/>
        <sz val="9"/>
        <rFont val="Aptos Narrow"/>
        <family val="2"/>
        <scheme val="minor"/>
      </rPr>
      <t xml:space="preserve">   </t>
    </r>
    <r>
      <rPr>
        <b/>
        <sz val="9"/>
        <rFont val="Aptos Narrow"/>
        <family val="2"/>
        <scheme val="minor"/>
      </rPr>
      <t>Vedlejší kapitál tier 1 (AT1) před normativními úpravami</t>
    </r>
  </si>
  <si>
    <r>
      <rPr>
        <b/>
        <sz val="9"/>
        <rFont val="Aptos Narrow"/>
        <family val="2"/>
        <scheme val="minor"/>
      </rPr>
      <t>Vedlejší kapitál tier 1 (AT1):</t>
    </r>
    <r>
      <rPr>
        <b/>
        <sz val="9"/>
        <rFont val="Aptos Narrow"/>
        <family val="2"/>
        <scheme val="minor"/>
      </rPr>
      <t xml:space="preserve"> </t>
    </r>
    <r>
      <rPr>
        <b/>
        <sz val="9"/>
        <rFont val="Aptos Narrow"/>
        <family val="2"/>
        <scheme val="minor"/>
      </rPr>
      <t>normativní úpravy</t>
    </r>
  </si>
  <si>
    <r>
      <rPr>
        <sz val="9"/>
        <rFont val="Aptos Narrow"/>
        <family val="2"/>
        <scheme val="minor"/>
      </rPr>
      <t>Přímé, nepřímé a syntetické kapitálové investice instituce do vlastních nástrojů zahrnovaných do vedlejšího kapitálu tier 1 (záporná hodnota)</t>
    </r>
  </si>
  <si>
    <r>
      <rPr>
        <sz val="9"/>
        <rFont val="Aptos Narrow"/>
        <family val="2"/>
        <scheme val="minor"/>
      </rPr>
      <t>Přímé, nepřímé a syntetické kapitálové investice do nástrojů zahrnovaných do vedlejšího kapitálu tier 1 subjektů finančního sektoru, s nimiž je instituce ve vztahu vzájemné účasti, jehož účelem je uměle zvýšit kapitál instituce (záporná hodnota)</t>
    </r>
  </si>
  <si>
    <r>
      <rPr>
        <sz val="9"/>
        <rFont val="Aptos Narrow"/>
        <family val="2"/>
        <scheme val="minor"/>
      </rPr>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r>
  </si>
  <si>
    <r>
      <rPr>
        <sz val="9"/>
        <rFont val="Aptos Narrow"/>
        <family val="2"/>
        <scheme val="minor"/>
      </rPr>
      <t>Přímé, nepřímé a syntetické kapitálové investice instituce do nástrojů zahrnovaných do vedlejšího kapitálu tier 1 subjektů finančního sektoru, v nichž instituce má významnou investici (po odečtení způsobilých krátkých pozic) (záporná hodnota)</t>
    </r>
  </si>
  <si>
    <r>
      <rPr>
        <sz val="9"/>
        <color theme="1"/>
        <rFont val="Aptos Narrow"/>
        <family val="2"/>
        <scheme val="minor"/>
      </rPr>
      <t>Hodnota kvalifikovaných položek odečtených od položek kapitálu tier 2, která přesahuje hodnotu položek kapitálu tier 2 instituce (záporná hodnota)</t>
    </r>
  </si>
  <si>
    <r>
      <rPr>
        <sz val="9"/>
        <rFont val="Aptos Narrow"/>
        <family val="2"/>
        <scheme val="minor"/>
      </rPr>
      <t>42a</t>
    </r>
    <r>
      <rPr>
        <sz val="9"/>
        <rFont val="Aptos Narrow"/>
        <family val="2"/>
        <scheme val="minor"/>
      </rPr>
      <t xml:space="preserve"> </t>
    </r>
  </si>
  <si>
    <r>
      <rPr>
        <sz val="9"/>
        <rFont val="Aptos Narrow"/>
        <family val="2"/>
        <scheme val="minor"/>
      </rPr>
      <t>Ostatní normativní úpravy vedlejšího kapitálu tier 1</t>
    </r>
  </si>
  <si>
    <r>
      <rPr>
        <b/>
        <sz val="9"/>
        <rFont val="Aptos Narrow"/>
        <family val="2"/>
        <scheme val="minor"/>
      </rPr>
      <t>Normativní úpravy vedlejšího kapitálu tier 1 (AT1) celkem</t>
    </r>
  </si>
  <si>
    <r>
      <rPr>
        <b/>
        <sz val="9"/>
        <rFont val="Aptos Narrow"/>
        <family val="2"/>
        <scheme val="minor"/>
      </rPr>
      <t>Vedlejší kapitál tier 1 (AT1)</t>
    </r>
    <r>
      <rPr>
        <b/>
        <sz val="9"/>
        <rFont val="Aptos Narrow"/>
        <family val="2"/>
        <scheme val="minor"/>
      </rPr>
      <t xml:space="preserve"> </t>
    </r>
  </si>
  <si>
    <r>
      <rPr>
        <b/>
        <sz val="9"/>
        <rFont val="Aptos Narrow"/>
        <family val="2"/>
        <scheme val="minor"/>
      </rPr>
      <t>Kapitál tier 1 (T1 = CET1 + AT1)</t>
    </r>
  </si>
  <si>
    <r>
      <rPr>
        <b/>
        <sz val="9"/>
        <rFont val="Aptos Narrow"/>
        <family val="2"/>
        <scheme val="minor"/>
      </rPr>
      <t>Kapitál tier 2 (T2):</t>
    </r>
    <r>
      <rPr>
        <b/>
        <sz val="9"/>
        <rFont val="Aptos Narrow"/>
        <family val="2"/>
        <scheme val="minor"/>
      </rPr>
      <t xml:space="preserve"> </t>
    </r>
    <r>
      <rPr>
        <b/>
        <sz val="9"/>
        <rFont val="Aptos Narrow"/>
        <family val="2"/>
        <scheme val="minor"/>
      </rPr>
      <t>nástroje</t>
    </r>
  </si>
  <si>
    <r>
      <rPr>
        <sz val="9"/>
        <color theme="1"/>
        <rFont val="Aptos Narrow"/>
        <family val="2"/>
        <scheme val="minor"/>
      </rPr>
      <t>Kapitálové nástroje a související emisní ážio</t>
    </r>
  </si>
  <si>
    <r>
      <rPr>
        <sz val="9"/>
        <rFont val="Aptos Narrow"/>
        <family val="2"/>
        <scheme val="minor"/>
      </rPr>
      <t>Objem kvalifikovaných položek uvedených v čl. 484 odst. 5 CRR a souvisejícího emisního ážia podléhající postupnému odstranění z kapitálu tier 2, jak je popsáno v čl. 486 odst. 4 CRR</t>
    </r>
  </si>
  <si>
    <r>
      <rPr>
        <sz val="9"/>
        <rFont val="Aptos Narrow"/>
        <family val="2"/>
        <scheme val="minor"/>
      </rPr>
      <t>EU-47a</t>
    </r>
  </si>
  <si>
    <r>
      <rPr>
        <sz val="9"/>
        <rFont val="Aptos Narrow"/>
        <family val="2"/>
        <scheme val="minor"/>
      </rPr>
      <t>Objem kvalifikovaných položek uvedených v čl. 494a odst. 2 CRR podléhající postupnému odstranění z kapitálu tier 2</t>
    </r>
  </si>
  <si>
    <r>
      <rPr>
        <sz val="9"/>
        <rFont val="Aptos Narrow"/>
        <family val="2"/>
        <scheme val="minor"/>
      </rPr>
      <t>EU-47b</t>
    </r>
  </si>
  <si>
    <r>
      <rPr>
        <sz val="9"/>
        <rFont val="Aptos Narrow"/>
        <family val="2"/>
        <scheme val="minor"/>
      </rPr>
      <t>Objem kvalifikovaných položek uvedených v čl. 494b odst. 2 CRR podléhající postupnému odstranění z kapitálu tier 2</t>
    </r>
  </si>
  <si>
    <r>
      <rPr>
        <sz val="9"/>
        <rFont val="Aptos Narrow"/>
        <family val="2"/>
        <scheme val="minor"/>
      </rPr>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r>
    <r>
      <rPr>
        <sz val="9"/>
        <rFont val="Aptos Narrow"/>
        <family val="2"/>
        <scheme val="minor"/>
      </rPr>
      <t xml:space="preserve"> </t>
    </r>
  </si>
  <si>
    <r>
      <rPr>
        <sz val="9"/>
        <rFont val="Aptos Narrow"/>
        <family val="2"/>
        <scheme val="minor"/>
      </rPr>
      <t xml:space="preserve">   </t>
    </r>
    <r>
      <rPr>
        <sz val="9"/>
        <rFont val="Aptos Narrow"/>
        <family val="2"/>
        <scheme val="minor"/>
      </rPr>
      <t>z toho:</t>
    </r>
    <r>
      <rPr>
        <sz val="9"/>
        <rFont val="Aptos Narrow"/>
        <family val="2"/>
        <scheme val="minor"/>
      </rPr>
      <t xml:space="preserve"> </t>
    </r>
    <r>
      <rPr>
        <sz val="9"/>
        <rFont val="Aptos Narrow"/>
        <family val="2"/>
        <scheme val="minor"/>
      </rPr>
      <t>nástroje vydané dceřinými podniky podléhající postupnému odstranění</t>
    </r>
  </si>
  <si>
    <r>
      <rPr>
        <sz val="9"/>
        <rFont val="Aptos Narrow"/>
        <family val="2"/>
        <scheme val="minor"/>
      </rPr>
      <t>Úpravy o úvěrové riziko</t>
    </r>
  </si>
  <si>
    <r>
      <rPr>
        <b/>
        <sz val="9"/>
        <rFont val="Aptos Narrow"/>
        <family val="2"/>
        <scheme val="minor"/>
      </rPr>
      <t>Kapitál tier 2 (T2) před normativními úpravami</t>
    </r>
  </si>
  <si>
    <r>
      <rPr>
        <b/>
        <sz val="9"/>
        <rFont val="Aptos Narrow"/>
        <family val="2"/>
        <scheme val="minor"/>
      </rPr>
      <t>Kapitál tier 2 (T2):</t>
    </r>
    <r>
      <rPr>
        <b/>
        <sz val="9"/>
        <rFont val="Aptos Narrow"/>
        <family val="2"/>
        <scheme val="minor"/>
      </rPr>
      <t xml:space="preserve"> </t>
    </r>
    <r>
      <rPr>
        <b/>
        <sz val="9"/>
        <rFont val="Aptos Narrow"/>
        <family val="2"/>
        <scheme val="minor"/>
      </rPr>
      <t>normativní úpravy</t>
    </r>
    <r>
      <rPr>
        <b/>
        <sz val="9"/>
        <rFont val="Aptos Narrow"/>
        <family val="2"/>
        <scheme val="minor"/>
      </rPr>
      <t> </t>
    </r>
  </si>
  <si>
    <r>
      <rPr>
        <sz val="9"/>
        <rFont val="Aptos Narrow"/>
        <family val="2"/>
        <scheme val="minor"/>
      </rPr>
      <t>Přímé, nepřímé a syntetické kapitálové investice instituce do vlastních nástrojů zahrnovaných do kapitálu tier 2 a podřízených půjček (záporná hodnota)</t>
    </r>
  </si>
  <si>
    <r>
      <rPr>
        <sz val="9"/>
        <rFont val="Aptos Narrow"/>
        <family val="2"/>
        <scheme val="minor"/>
      </rPr>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r>
  </si>
  <si>
    <r>
      <rPr>
        <sz val="9"/>
        <rFont val="Aptos Narrow"/>
        <family val="2"/>
        <scheme val="minor"/>
      </rPr>
      <t>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r>
    <r>
      <rPr>
        <sz val="9"/>
        <rFont val="Aptos Narrow"/>
        <family val="2"/>
        <scheme val="minor"/>
      </rPr>
      <t xml:space="preserve">  </t>
    </r>
  </si>
  <si>
    <r>
      <rPr>
        <sz val="9"/>
        <rFont val="Aptos Narrow"/>
        <family val="2"/>
        <scheme val="minor"/>
      </rPr>
      <t>54a</t>
    </r>
  </si>
  <si>
    <r>
      <rPr>
        <sz val="9"/>
        <rFont val="Aptos Narrow"/>
        <family val="2"/>
        <scheme val="minor"/>
      </rPr>
      <t>Přímé, nepřímé a syntetické kapitálové investice instituce do nástrojů zahrnovaných do kapitálu tier 2 a podřízených půjček subjektů finančního sektoru, v nichž instituce má významnou investici (snížené o způsobilé krátké pozice) (záporná hodnota)</t>
    </r>
  </si>
  <si>
    <r>
      <rPr>
        <sz val="9"/>
        <color theme="1"/>
        <rFont val="Aptos Narrow"/>
        <family val="2"/>
        <scheme val="minor"/>
      </rPr>
      <t>EU-56a</t>
    </r>
    <r>
      <rPr>
        <sz val="8"/>
        <color rgb="FF000000"/>
        <rFont val="Aptos Narrow"/>
        <family val="2"/>
        <scheme val="minor"/>
      </rPr>
      <t> </t>
    </r>
  </si>
  <si>
    <r>
      <rPr>
        <sz val="9"/>
        <rFont val="Aptos Narrow"/>
        <family val="2"/>
        <scheme val="minor"/>
      </rPr>
      <t>Hodnota kvalifikovaných položek odečtených od položek způsobilých závazků, která přesahuje hodnotu položek způsobilých závazků instituce (záporná hodnota)</t>
    </r>
  </si>
  <si>
    <r>
      <rPr>
        <sz val="9"/>
        <rFont val="Aptos Narrow"/>
        <family val="2"/>
        <scheme val="minor"/>
      </rPr>
      <t>EU-56b</t>
    </r>
  </si>
  <si>
    <r>
      <rPr>
        <sz val="9"/>
        <rFont val="Aptos Narrow"/>
        <family val="2"/>
        <scheme val="minor"/>
      </rPr>
      <t>Ostatní normativní úpravy kapitálu tier 2</t>
    </r>
  </si>
  <si>
    <r>
      <rPr>
        <b/>
        <sz val="9"/>
        <rFont val="Aptos Narrow"/>
        <family val="2"/>
        <scheme val="minor"/>
      </rPr>
      <t>Normativní úpravy kapitálu tier 2 (T2) celkem</t>
    </r>
  </si>
  <si>
    <r>
      <rPr>
        <b/>
        <sz val="9"/>
        <rFont val="Aptos Narrow"/>
        <family val="2"/>
        <scheme val="minor"/>
      </rPr>
      <t>Kapitál tier 2 (T2)</t>
    </r>
    <r>
      <rPr>
        <b/>
        <sz val="9"/>
        <rFont val="Aptos Narrow"/>
        <family val="2"/>
        <scheme val="minor"/>
      </rPr>
      <t xml:space="preserve"> </t>
    </r>
  </si>
  <si>
    <r>
      <rPr>
        <b/>
        <sz val="9"/>
        <rFont val="Aptos Narrow"/>
        <family val="2"/>
        <scheme val="minor"/>
      </rPr>
      <t>Celkový kapitál (TC = T1 + T2)</t>
    </r>
  </si>
  <si>
    <r>
      <rPr>
        <b/>
        <sz val="9"/>
        <rFont val="Aptos Narrow"/>
        <family val="2"/>
        <scheme val="minor"/>
      </rPr>
      <t>Celkový objem rizikové expozice</t>
    </r>
  </si>
  <si>
    <r>
      <rPr>
        <b/>
        <sz val="9"/>
        <rFont val="Aptos Narrow"/>
        <family val="2"/>
        <scheme val="minor"/>
      </rPr>
      <t>Kapitálové poměry a požadavky včetně rezerv</t>
    </r>
    <r>
      <rPr>
        <b/>
        <sz val="9"/>
        <rFont val="Aptos Narrow"/>
        <family val="2"/>
        <scheme val="minor"/>
      </rPr>
      <t> </t>
    </r>
  </si>
  <si>
    <r>
      <rPr>
        <sz val="9"/>
        <rFont val="Aptos Narrow"/>
        <family val="2"/>
        <scheme val="minor"/>
      </rPr>
      <t>Kmenový kapitál tier 1</t>
    </r>
  </si>
  <si>
    <r>
      <rPr>
        <sz val="9"/>
        <rFont val="Aptos Narrow"/>
        <family val="2"/>
        <scheme val="minor"/>
      </rPr>
      <t>Kapitál tier 1</t>
    </r>
  </si>
  <si>
    <r>
      <rPr>
        <sz val="9"/>
        <rFont val="Aptos Narrow"/>
        <family val="2"/>
        <scheme val="minor"/>
      </rPr>
      <t>Celkový kapitál</t>
    </r>
  </si>
  <si>
    <r>
      <rPr>
        <sz val="9"/>
        <rFont val="Aptos Narrow"/>
        <family val="2"/>
        <scheme val="minor"/>
      </rPr>
      <t>Požadavky na kmenový kapitál tier 1 instituce</t>
    </r>
  </si>
  <si>
    <r>
      <rPr>
        <sz val="9"/>
        <rFont val="Aptos Narrow"/>
        <family val="2"/>
        <scheme val="minor"/>
      </rPr>
      <t>z toho:</t>
    </r>
    <r>
      <rPr>
        <sz val="9"/>
        <rFont val="Aptos Narrow"/>
        <family val="2"/>
        <scheme val="minor"/>
      </rPr>
      <t xml:space="preserve"> </t>
    </r>
    <r>
      <rPr>
        <sz val="9"/>
        <rFont val="Aptos Narrow"/>
        <family val="2"/>
        <scheme val="minor"/>
      </rPr>
      <t>požadavek na bezpečnostní kapitálovou rezervu</t>
    </r>
    <r>
      <rPr>
        <sz val="9"/>
        <rFont val="Aptos Narrow"/>
        <family val="2"/>
        <scheme val="minor"/>
      </rPr>
      <t xml:space="preserve"> </t>
    </r>
  </si>
  <si>
    <r>
      <rPr>
        <sz val="9"/>
        <rFont val="Aptos Narrow"/>
        <family val="2"/>
        <scheme val="minor"/>
      </rPr>
      <t>z toho:</t>
    </r>
    <r>
      <rPr>
        <sz val="9"/>
        <rFont val="Aptos Narrow"/>
        <family val="2"/>
        <scheme val="minor"/>
      </rPr>
      <t xml:space="preserve"> </t>
    </r>
    <r>
      <rPr>
        <sz val="9"/>
        <rFont val="Aptos Narrow"/>
        <family val="2"/>
        <scheme val="minor"/>
      </rPr>
      <t>požadavek na proticyklickou kapitálovou rezervu</t>
    </r>
    <r>
      <rPr>
        <sz val="9"/>
        <rFont val="Aptos Narrow"/>
        <family val="2"/>
        <scheme val="minor"/>
      </rPr>
      <t xml:space="preserve"> </t>
    </r>
  </si>
  <si>
    <r>
      <rPr>
        <sz val="9"/>
        <rFont val="Aptos Narrow"/>
        <family val="2"/>
        <scheme val="minor"/>
      </rPr>
      <t>z toho:</t>
    </r>
    <r>
      <rPr>
        <sz val="9"/>
        <rFont val="Aptos Narrow"/>
        <family val="2"/>
        <scheme val="minor"/>
      </rPr>
      <t xml:space="preserve"> </t>
    </r>
    <r>
      <rPr>
        <sz val="9"/>
        <rFont val="Aptos Narrow"/>
        <family val="2"/>
        <scheme val="minor"/>
      </rPr>
      <t>požadavek na rezervu pro krytí systémového rizika</t>
    </r>
    <r>
      <rPr>
        <sz val="9"/>
        <rFont val="Aptos Narrow"/>
        <family val="2"/>
        <scheme val="minor"/>
      </rPr>
      <t xml:space="preserve"> </t>
    </r>
  </si>
  <si>
    <r>
      <rPr>
        <sz val="9"/>
        <rFont val="Aptos Narrow"/>
        <family val="2"/>
        <scheme val="minor"/>
      </rPr>
      <t>EU-67a</t>
    </r>
  </si>
  <si>
    <r>
      <rPr>
        <sz val="9"/>
        <rFont val="Aptos Narrow"/>
        <family val="2"/>
        <scheme val="minor"/>
      </rPr>
      <t>z toho:</t>
    </r>
    <r>
      <rPr>
        <sz val="9"/>
        <rFont val="Aptos Narrow"/>
        <family val="2"/>
        <scheme val="minor"/>
      </rPr>
      <t xml:space="preserve"> </t>
    </r>
    <r>
      <rPr>
        <sz val="9"/>
        <rFont val="Aptos Narrow"/>
        <family val="2"/>
        <scheme val="minor"/>
      </rPr>
      <t>požadavek na rezervu pro globální systémově významnou instituci (G-SVI) nebo jinou systémově významnou instituci (J-SVI)</t>
    </r>
  </si>
  <si>
    <r>
      <rPr>
        <sz val="9"/>
        <rFont val="Aptos Narrow"/>
        <family val="2"/>
        <scheme val="minor"/>
      </rPr>
      <t>EU-67b</t>
    </r>
  </si>
  <si>
    <r>
      <rPr>
        <sz val="9"/>
        <rFont val="Aptos Narrow"/>
        <family val="2"/>
        <scheme val="minor"/>
      </rPr>
      <t>z toho:</t>
    </r>
    <r>
      <rPr>
        <sz val="9"/>
        <rFont val="Aptos Narrow"/>
        <family val="2"/>
        <scheme val="minor"/>
      </rPr>
      <t xml:space="preserve"> </t>
    </r>
    <r>
      <rPr>
        <sz val="9"/>
        <rFont val="Aptos Narrow"/>
        <family val="2"/>
        <scheme val="minor"/>
      </rPr>
      <t>dodatečné kapitálové požadavky k řešení rizik jiných, než je riziko nadměrné páky</t>
    </r>
  </si>
  <si>
    <r>
      <rPr>
        <b/>
        <sz val="9"/>
        <rFont val="Aptos Narrow"/>
        <family val="2"/>
        <scheme val="minor"/>
      </rPr>
      <t>Kmenový kapitál tier 1 (jako procento objemu rizikové expozice) dostupný po splnění minimálních kapitálových požadavků</t>
    </r>
  </si>
  <si>
    <r>
      <rPr>
        <b/>
        <sz val="9"/>
        <rFont val="Aptos Narrow"/>
        <family val="2"/>
        <scheme val="minor"/>
      </rPr>
      <t>Vnitrostátní minima (pokud se liší od Basel III)</t>
    </r>
  </si>
  <si>
    <r>
      <rPr>
        <b/>
        <sz val="9"/>
        <rFont val="Aptos Narrow"/>
        <family val="2"/>
        <scheme val="minor"/>
      </rPr>
      <t>Objemy pod prahovými hodnotami pro odpočet (před použitím rizikových vah)</t>
    </r>
    <r>
      <rPr>
        <b/>
        <sz val="9"/>
        <rFont val="Aptos Narrow"/>
        <family val="2"/>
        <scheme val="minor"/>
      </rPr>
      <t> </t>
    </r>
  </si>
  <si>
    <r>
      <rPr>
        <sz val="9"/>
        <color theme="1"/>
        <rFont val="Aptos Narrow"/>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Aptos Narrow"/>
        <family val="2"/>
        <scheme val="minor"/>
      </rPr>
      <t xml:space="preserve">   </t>
    </r>
  </si>
  <si>
    <r>
      <rPr>
        <sz val="9"/>
        <rFont val="Aptos Narrow"/>
        <family val="2"/>
        <scheme val="minor"/>
      </rPr>
      <t>Přímé a nepřímé kapitálové investice instituce do nástrojů zahrnovaných do kmenového kapitálu tier 1 subjektů finančního sektoru, v nichž instituce má významnou investici (objem nižší než 17,65% prahová hodnota po odečtení způsobilých krátkých pozic)</t>
    </r>
    <r>
      <rPr>
        <sz val="9"/>
        <rFont val="Aptos Narrow"/>
        <family val="2"/>
        <scheme val="minor"/>
      </rPr>
      <t xml:space="preserve"> </t>
    </r>
  </si>
  <si>
    <r>
      <rPr>
        <sz val="9"/>
        <color theme="1"/>
        <rFont val="Aptos Narrow"/>
        <family val="2"/>
        <scheme val="minor"/>
      </rPr>
      <t>Odložené daňové pohledávky vyplývající z přechodných rozdílů (objem nižší než 17,65% prahová hodnota, snížený o související daňové závazky, jsou-li splněny podmínky stanovené v čl. 38 odst. 3 CRR)</t>
    </r>
  </si>
  <si>
    <r>
      <rPr>
        <b/>
        <sz val="9"/>
        <rFont val="Aptos Narrow"/>
        <family val="2"/>
        <scheme val="minor"/>
      </rPr>
      <t>Použitelné limity pro zahrnování položek do kapitálu tier 2</t>
    </r>
    <r>
      <rPr>
        <b/>
        <sz val="9"/>
        <rFont val="Aptos Narrow"/>
        <family val="2"/>
        <scheme val="minor"/>
      </rPr>
      <t> </t>
    </r>
  </si>
  <si>
    <r>
      <rPr>
        <sz val="9"/>
        <rFont val="Aptos Narrow"/>
        <family val="2"/>
        <scheme val="minor"/>
      </rPr>
      <t>Úpravy o úvěrové riziko zahrnované do kapitálu tier 2 s ohledem na expozice, na které se vztahuje standardizovaný přístup (před použitím limitu)</t>
    </r>
  </si>
  <si>
    <r>
      <rPr>
        <sz val="9"/>
        <rFont val="Aptos Narrow"/>
        <family val="2"/>
        <scheme val="minor"/>
      </rPr>
      <t>Limit pro zahrnování úprav o úvěrové riziko do kapitálu tier 2 podle standardizovaného přístupu</t>
    </r>
  </si>
  <si>
    <r>
      <rPr>
        <sz val="9"/>
        <rFont val="Aptos Narrow"/>
        <family val="2"/>
        <scheme val="minor"/>
      </rPr>
      <t>Úpravy o úvěrové riziko zahrnované do kapitálu tier 2 s ohledem na expozice, na které se vztahuje přístup založený na interním ratingu (před použitím limitu)</t>
    </r>
  </si>
  <si>
    <r>
      <rPr>
        <sz val="9"/>
        <rFont val="Aptos Narrow"/>
        <family val="2"/>
        <scheme val="minor"/>
      </rPr>
      <t>Limit pro zahrnování úprav o úvěrové riziko do kapitálu tier 2 podle přístupu založeného na interním ratingu</t>
    </r>
  </si>
  <si>
    <r>
      <rPr>
        <b/>
        <i/>
        <sz val="9"/>
        <rFont val="Aptos Narrow"/>
        <family val="2"/>
        <scheme val="minor"/>
      </rPr>
      <t>Kapitálové nástroje, na které se vztahují ustanovení o postupném odstranění (použitelné pouze v období od 1. ledna 2014 do 1. ledna 2022)</t>
    </r>
  </si>
  <si>
    <r>
      <rPr>
        <sz val="9"/>
        <rFont val="Aptos Narrow"/>
        <family val="2"/>
        <scheme val="minor"/>
      </rPr>
      <t>Stávající limit pro nástroje zahrnované do kmenového kapitálu tier 1, na které se vztahují ustanovení o postupném odstranění</t>
    </r>
  </si>
  <si>
    <r>
      <rPr>
        <sz val="9"/>
        <rFont val="Aptos Narrow"/>
        <family val="2"/>
        <scheme val="minor"/>
      </rPr>
      <t>Objem vyloučený z kmenového kapitálu tier 1 kvůli limitu (objem přesahující limit snížený o splacené nástroje a nástroje po splatnosti)</t>
    </r>
  </si>
  <si>
    <r>
      <rPr>
        <sz val="9"/>
        <rFont val="Aptos Narrow"/>
        <family val="2"/>
        <scheme val="minor"/>
      </rPr>
      <t>g</t>
    </r>
  </si>
  <si>
    <r>
      <rPr>
        <sz val="9"/>
        <rFont val="Aptos Narrow"/>
        <family val="2"/>
        <scheme val="minor"/>
      </rPr>
      <t>Stávající limit pro nástroje zahrnované do vedlejšího kapitálu tier 1, na které se vztahují ustanovení o postupném odstranění</t>
    </r>
  </si>
  <si>
    <r>
      <rPr>
        <sz val="9"/>
        <rFont val="Aptos Narrow"/>
        <family val="2"/>
        <scheme val="minor"/>
      </rPr>
      <t>Objem vyloučený z vedlejšího kapitálu tier 1 kvůli limitu (objem přesahující limit snížený o splacené nástroje a nástroje po splatnosti)</t>
    </r>
  </si>
  <si>
    <r>
      <rPr>
        <sz val="9"/>
        <rFont val="Aptos Narrow"/>
        <family val="2"/>
        <scheme val="minor"/>
      </rPr>
      <t>Stávající limit pro nástroje zahrnované do kapitálu tier 2, na které se vztahují ujednání o postupném odstranění</t>
    </r>
  </si>
  <si>
    <r>
      <rPr>
        <sz val="9"/>
        <rFont val="Aptos Narrow"/>
        <family val="2"/>
        <scheme val="minor"/>
      </rPr>
      <t>Objem vyloučený z kapitálu tier 2 kvůli limitu (objem přesahující limit snížený o splacené nástroje a nástroje po splatnosti)</t>
    </r>
  </si>
  <si>
    <r>
      <rPr>
        <b/>
        <sz val="14"/>
        <color rgb="FF000000"/>
        <rFont val="Aptos Narrow"/>
        <family val="2"/>
        <scheme val="minor"/>
      </rPr>
      <t>Šablona EU CC2 – Sesouhlasení regulatorního kapitálu s rozvahou v auditované účetní závěrce</t>
    </r>
  </si>
  <si>
    <r>
      <rPr>
        <sz val="11"/>
        <color rgb="FF000000"/>
        <rFont val="Aptos Narrow"/>
        <family val="2"/>
        <scheme val="minor"/>
      </rPr>
      <t>Flexibilní šablona.</t>
    </r>
    <r>
      <rPr>
        <sz val="11"/>
        <color rgb="FF000000"/>
        <rFont val="Aptos Narrow"/>
        <family val="2"/>
        <scheme val="minor"/>
      </rPr>
      <t xml:space="preserve"> </t>
    </r>
    <r>
      <rPr>
        <sz val="11"/>
        <color rgb="FF000000"/>
        <rFont val="Aptos Narrow"/>
        <family val="2"/>
        <scheme val="minor"/>
      </rPr>
      <t>Obsah řádků musí být v souladu s rozvahou v auditované účetní závěrce instituce.</t>
    </r>
    <r>
      <rPr>
        <sz val="11"/>
        <color rgb="FF000000"/>
        <rFont val="Aptos Narrow"/>
        <family val="2"/>
        <scheme val="minor"/>
      </rPr>
      <t xml:space="preserve"> </t>
    </r>
    <r>
      <rPr>
        <sz val="11"/>
        <color rgb="FF000000"/>
        <rFont val="Aptos Narrow"/>
        <family val="2"/>
        <scheme val="minor"/>
      </rPr>
      <t>Sloupce jsou pevně dané, ledaže se rozsah účetní konsolidace a regulatorní konsolidace instituce zcela shodují, v takovém případě se sloupce (a) a (b) sloučí.</t>
    </r>
  </si>
  <si>
    <r>
      <rPr>
        <sz val="11"/>
        <color rgb="FF000000"/>
        <rFont val="Aptos Narrow"/>
        <family val="2"/>
        <scheme val="minor"/>
      </rPr>
      <t>a</t>
    </r>
  </si>
  <si>
    <r>
      <rPr>
        <sz val="11"/>
        <color rgb="FF000000"/>
        <rFont val="Aptos Narrow"/>
        <family val="2"/>
        <scheme val="minor"/>
      </rPr>
      <t>b</t>
    </r>
  </si>
  <si>
    <r>
      <rPr>
        <sz val="11"/>
        <color rgb="FF000000"/>
        <rFont val="Aptos Narrow"/>
        <family val="2"/>
        <scheme val="minor"/>
      </rPr>
      <t>c</t>
    </r>
  </si>
  <si>
    <r>
      <rPr>
        <b/>
        <sz val="11"/>
        <color rgb="FF000000"/>
        <rFont val="Aptos Narrow"/>
        <family val="2"/>
        <scheme val="minor"/>
      </rPr>
      <t>Rozvaha dle zveřejněné účetní závěrky</t>
    </r>
  </si>
  <si>
    <r>
      <rPr>
        <b/>
        <sz val="11"/>
        <color rgb="FF000000"/>
        <rFont val="Aptos Narrow"/>
        <family val="2"/>
        <scheme val="minor"/>
      </rPr>
      <t>Podle regulatorní konsolidace</t>
    </r>
  </si>
  <si>
    <r>
      <rPr>
        <b/>
        <sz val="11"/>
        <color rgb="FF000000"/>
        <rFont val="Aptos Narrow"/>
        <family val="2"/>
        <scheme val="minor"/>
      </rPr>
      <t>Odkaz</t>
    </r>
  </si>
  <si>
    <r>
      <rPr>
        <b/>
        <sz val="11"/>
        <color rgb="FF000000"/>
        <rFont val="Aptos Narrow"/>
        <family val="2"/>
        <scheme val="minor"/>
      </rPr>
      <t>Ke konci období</t>
    </r>
  </si>
  <si>
    <r>
      <rPr>
        <b/>
        <sz val="11"/>
        <color rgb="FF000000"/>
        <rFont val="Aptos Narrow"/>
        <family val="2"/>
        <scheme val="minor"/>
      </rPr>
      <t>Aktiva</t>
    </r>
    <r>
      <rPr>
        <sz val="11"/>
        <color rgb="FF000000"/>
        <rFont val="Aptos Narrow"/>
        <family val="2"/>
        <scheme val="minor"/>
      </rPr>
      <t xml:space="preserve"> – </t>
    </r>
    <r>
      <rPr>
        <i/>
        <sz val="11"/>
        <color rgb="FF000000"/>
        <rFont val="Aptos Narrow"/>
        <family val="2"/>
        <scheme val="minor"/>
      </rPr>
      <t>Rozdělení podle kategorií aktiv v rozvaze ve zveřejněné účetní závěrce</t>
    </r>
  </si>
  <si>
    <r>
      <rPr>
        <sz val="11"/>
        <color theme="1"/>
        <rFont val="Aptos Narrow"/>
        <family val="2"/>
        <scheme val="minor"/>
      </rPr>
      <t>xxx</t>
    </r>
  </si>
  <si>
    <r>
      <rPr>
        <b/>
        <sz val="11"/>
        <color rgb="FF000000"/>
        <rFont val="Aptos Narrow"/>
        <family val="2"/>
        <scheme val="minor"/>
      </rPr>
      <t>Aktiva celkem</t>
    </r>
  </si>
  <si>
    <r>
      <rPr>
        <b/>
        <sz val="11"/>
        <color rgb="FF000000"/>
        <rFont val="Aptos Narrow"/>
        <family val="2"/>
        <scheme val="minor"/>
      </rPr>
      <t>Závazky</t>
    </r>
    <r>
      <rPr>
        <sz val="11"/>
        <color rgb="FF000000"/>
        <rFont val="Aptos Narrow"/>
        <family val="2"/>
        <scheme val="minor"/>
      </rPr>
      <t xml:space="preserve"> – </t>
    </r>
    <r>
      <rPr>
        <i/>
        <sz val="11"/>
        <color rgb="FF000000"/>
        <rFont val="Aptos Narrow"/>
        <family val="2"/>
        <scheme val="minor"/>
      </rPr>
      <t>Rozdělení podle kategorií závazků v rozvaze ve zveřejněné účetní závěrce</t>
    </r>
  </si>
  <si>
    <r>
      <rPr>
        <b/>
        <sz val="11"/>
        <color rgb="FF000000"/>
        <rFont val="Aptos Narrow"/>
        <family val="2"/>
        <scheme val="minor"/>
      </rPr>
      <t>Vlastní kapitál</t>
    </r>
  </si>
  <si>
    <r>
      <rPr>
        <b/>
        <sz val="11"/>
        <color rgb="FF000000"/>
        <rFont val="Aptos Narrow"/>
        <family val="2"/>
        <scheme val="minor"/>
      </rPr>
      <t>Vlastní kapitál celkem</t>
    </r>
  </si>
  <si>
    <r>
      <rPr>
        <b/>
        <sz val="14"/>
        <color theme="1"/>
        <rFont val="Aptos Narrow"/>
        <family val="2"/>
        <scheme val="minor"/>
      </rPr>
      <t>Tabulka EU LIQA – Řízení rizika likvidity</t>
    </r>
    <r>
      <rPr>
        <b/>
        <sz val="14"/>
        <color theme="1"/>
        <rFont val="Aptos Narrow"/>
        <family val="2"/>
        <scheme val="minor"/>
      </rPr>
      <t xml:space="preserve"> </t>
    </r>
  </si>
  <si>
    <r>
      <rPr>
        <sz val="12"/>
        <color theme="1"/>
        <rFont val="Aptos Narrow"/>
        <family val="2"/>
        <scheme val="minor"/>
      </rPr>
      <t>podle čl. 451a odst. 4 CRR</t>
    </r>
  </si>
  <si>
    <r>
      <rPr>
        <sz val="11"/>
        <color theme="1"/>
        <rFont val="Aptos Narrow"/>
        <family val="2"/>
        <scheme val="minor"/>
      </rPr>
      <t>Řádek</t>
    </r>
  </si>
  <si>
    <r>
      <rPr>
        <sz val="11"/>
        <color theme="1"/>
        <rFont val="Aptos Narrow"/>
        <family val="2"/>
        <scheme val="minor"/>
      </rPr>
      <t>Kvalitativní informace – volně zadávané</t>
    </r>
  </si>
  <si>
    <r>
      <rPr>
        <sz val="11"/>
        <color theme="1"/>
        <rFont val="Aptos Narrow"/>
        <family val="2"/>
        <scheme val="minor"/>
      </rPr>
      <t>(a)</t>
    </r>
  </si>
  <si>
    <r>
      <rPr>
        <sz val="12"/>
        <color theme="1"/>
        <rFont val="Aptos Narrow"/>
        <family val="2"/>
        <scheme val="minor"/>
      </rPr>
      <t>Strategie a procesy řízení rizika likvidity včetně politik diverzifikace zdrojů a splatnosti plánovaného financování</t>
    </r>
    <r>
      <rPr>
        <sz val="12"/>
        <color theme="1"/>
        <rFont val="Aptos Narrow"/>
        <family val="2"/>
        <scheme val="minor"/>
      </rPr>
      <t xml:space="preserve"> </t>
    </r>
  </si>
  <si>
    <r>
      <rPr>
        <sz val="11"/>
        <color theme="1"/>
        <rFont val="Aptos Narrow"/>
        <family val="2"/>
        <scheme val="minor"/>
      </rPr>
      <t>(b)</t>
    </r>
  </si>
  <si>
    <r>
      <rPr>
        <sz val="12"/>
        <color theme="1"/>
        <rFont val="Aptos Narrow"/>
        <family val="2"/>
        <scheme val="minor"/>
      </rPr>
      <t>Struktura a organizace útvaru řízení rizik (pravomoci, stanovy a jiná opatření)</t>
    </r>
  </si>
  <si>
    <r>
      <rPr>
        <sz val="11"/>
        <rFont val="Aptos Narrow"/>
        <family val="2"/>
        <scheme val="minor"/>
      </rPr>
      <t>(c)</t>
    </r>
  </si>
  <si>
    <r>
      <rPr>
        <sz val="12"/>
        <color theme="1"/>
        <rFont val="Aptos Narrow"/>
        <family val="2"/>
        <scheme val="minor"/>
      </rPr>
      <t>Popis stupně centralizace řízení likvidity a interakce mezi útvary skupiny</t>
    </r>
  </si>
  <si>
    <r>
      <rPr>
        <sz val="11"/>
        <color theme="1"/>
        <rFont val="Aptos Narrow"/>
        <family val="2"/>
        <scheme val="minor"/>
      </rPr>
      <t>(d)</t>
    </r>
  </si>
  <si>
    <r>
      <rPr>
        <sz val="12"/>
        <color theme="1"/>
        <rFont val="Aptos Narrow"/>
        <family val="2"/>
        <scheme val="minor"/>
      </rPr>
      <t>Rozsah a povaha systémů hlášení a měření rizika likvidity</t>
    </r>
  </si>
  <si>
    <r>
      <rPr>
        <sz val="11"/>
        <rFont val="Aptos Narrow"/>
        <family val="2"/>
        <scheme val="minor"/>
      </rPr>
      <t>(e)</t>
    </r>
  </si>
  <si>
    <r>
      <rPr>
        <sz val="12"/>
        <color theme="1"/>
        <rFont val="Aptos Narrow"/>
        <family val="2"/>
        <scheme val="minor"/>
      </rPr>
      <t>Zásady zajištění a snižování rizika a strategie a postupy sledování trvalé efektivity zajištění a snižování rizika likvidity</t>
    </r>
  </si>
  <si>
    <r>
      <rPr>
        <sz val="11"/>
        <color theme="1"/>
        <rFont val="Aptos Narrow"/>
        <family val="2"/>
        <scheme val="minor"/>
      </rPr>
      <t>(f)</t>
    </r>
  </si>
  <si>
    <r>
      <rPr>
        <sz val="12"/>
        <color theme="1"/>
        <rFont val="Aptos Narrow"/>
        <family val="2"/>
        <scheme val="minor"/>
      </rPr>
      <t>Přehled plánů pohotovostního financování banky</t>
    </r>
  </si>
  <si>
    <r>
      <rPr>
        <sz val="11"/>
        <color theme="1"/>
        <rFont val="Aptos Narrow"/>
        <family val="2"/>
        <scheme val="minor"/>
      </rPr>
      <t>(g)</t>
    </r>
  </si>
  <si>
    <r>
      <rPr>
        <sz val="12"/>
        <color theme="1"/>
        <rFont val="Aptos Narrow"/>
        <family val="2"/>
        <scheme val="minor"/>
      </rPr>
      <t>Vysvětlení, jak se používá zátěžové testování</t>
    </r>
  </si>
  <si>
    <r>
      <rPr>
        <sz val="11"/>
        <color theme="1"/>
        <rFont val="Aptos Narrow"/>
        <family val="2"/>
        <scheme val="minor"/>
      </rPr>
      <t>(h)</t>
    </r>
  </si>
  <si>
    <r>
      <rPr>
        <sz val="12"/>
        <color theme="1"/>
        <rFont val="Aptos Narrow"/>
        <family val="2"/>
        <scheme val="minor"/>
      </rPr>
      <t>Prohlášení schválené vedoucím orgánem o přiměřenosti opatření k řízení rizik likvidity instituce poskytující ujištění, že zavedené systémy řízení rizik likvidity jsou přiměřené s ohledem na profil a strategii instituce</t>
    </r>
  </si>
  <si>
    <r>
      <rPr>
        <sz val="11"/>
        <color theme="1"/>
        <rFont val="Aptos Narrow"/>
        <family val="2"/>
        <scheme val="minor"/>
      </rPr>
      <t>(i)</t>
    </r>
  </si>
  <si>
    <r>
      <rPr>
        <sz val="12"/>
        <rFont val="Aptos Narrow"/>
        <family val="2"/>
        <scheme val="minor"/>
      </rPr>
      <t>Stručné prohlášení o riziku likvidity schválené vedoucím orgánem, které výstižně popisuje celkový profil rizika likvidity instituce související se strategií podnikání.</t>
    </r>
    <r>
      <rPr>
        <sz val="12"/>
        <rFont val="Aptos Narrow"/>
        <family val="2"/>
        <scheme val="minor"/>
      </rPr>
      <t xml:space="preserve"> </t>
    </r>
    <r>
      <rPr>
        <sz val="12"/>
        <rFont val="Aptos Narrow"/>
        <family val="2"/>
        <scheme val="minor"/>
      </rPr>
      <t>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t>
    </r>
    <r>
      <rPr>
        <sz val="12"/>
        <rFont val="Aptos Narrow"/>
        <family val="2"/>
        <scheme val="minor"/>
      </rPr>
      <t xml:space="preserve">
</t>
    </r>
    <r>
      <rPr>
        <sz val="12"/>
        <rFont val="Aptos Narrow"/>
        <family val="2"/>
        <scheme val="minor"/>
      </rPr>
      <t>Ukazatele mohou zahrnovat:</t>
    </r>
  </si>
  <si>
    <r>
      <rPr>
        <sz val="12"/>
        <color theme="1"/>
        <rFont val="Aptos Narrow"/>
        <family val="2"/>
        <scheme val="minor"/>
      </rPr>
      <t>·</t>
    </r>
    <r>
      <rPr>
        <sz val="7"/>
        <color rgb="FF000000"/>
        <rFont val="Aptos Narrow"/>
        <family val="2"/>
        <scheme val="minor"/>
      </rPr>
      <t>         Limity koncentrace v seskupeních kolaterálu a zdrojích financování (produkty i protistrany)</t>
    </r>
  </si>
  <si>
    <r>
      <rPr>
        <sz val="12"/>
        <color theme="1"/>
        <rFont val="Aptos Narrow"/>
        <family val="2"/>
        <scheme val="minor"/>
      </rPr>
      <t>·</t>
    </r>
    <r>
      <rPr>
        <sz val="7"/>
        <color rgb="FF000000"/>
        <rFont val="Aptos Narrow"/>
        <family val="2"/>
        <scheme val="minor"/>
      </rPr>
      <t>         Uzpůsobené nástroje a ukazatele měření k posouzení struktury rozvahy banky nebo plánování peněžních toků a budoucí likviditní pozice, zohledňující podrozvahová rizika specifická pro danou banku</t>
    </r>
  </si>
  <si>
    <r>
      <rPr>
        <sz val="12"/>
        <color theme="1"/>
        <rFont val="Aptos Narrow"/>
        <family val="2"/>
        <scheme val="minor"/>
      </rPr>
      <t>·</t>
    </r>
    <r>
      <rPr>
        <sz val="7"/>
        <color rgb="FF000000"/>
        <rFont val="Aptos Narrow"/>
        <family val="2"/>
        <scheme val="minor"/>
      </rPr>
      <t>         Likviditní expozice a potřeby financování na úrovni jednotlivých právnických osob, zahraničních poboček a dceřiných podniků, zohledňující právní, regulační a provozní omezení převoditelnosti likvidity</t>
    </r>
  </si>
  <si>
    <r>
      <rPr>
        <sz val="12"/>
        <color theme="1"/>
        <rFont val="Aptos Narrow"/>
        <family val="2"/>
        <scheme val="minor"/>
      </rPr>
      <t>·</t>
    </r>
    <r>
      <rPr>
        <sz val="7"/>
        <color rgb="FF000000"/>
        <rFont val="Aptos Narrow"/>
        <family val="2"/>
        <scheme val="minor"/>
      </rPr>
      <t>         Rozvahové a podrozvahové položky v členění podle košů splatnosti a výsledné chybějící likvidity</t>
    </r>
  </si>
  <si>
    <r>
      <rPr>
        <b/>
        <sz val="11"/>
        <rFont val="Aptos Narrow"/>
        <family val="2"/>
        <scheme val="minor"/>
      </rPr>
      <t>Šablona EU REM1 – Výše odměn v účetním období</t>
    </r>
    <r>
      <rPr>
        <b/>
        <sz val="11"/>
        <rFont val="Aptos Narrow"/>
        <family val="2"/>
        <scheme val="minor"/>
      </rPr>
      <t xml:space="preserve"> </t>
    </r>
  </si>
  <si>
    <r>
      <rPr>
        <sz val="11"/>
        <rFont val="Aptos Narrow"/>
        <family val="2"/>
        <scheme val="minor"/>
      </rPr>
      <t>Členové vedoucího orgánu v kontrolní funkci</t>
    </r>
  </si>
  <si>
    <r>
      <rPr>
        <sz val="11"/>
        <rFont val="Aptos Narrow"/>
        <family val="2"/>
        <scheme val="minor"/>
      </rPr>
      <t>Členové vedoucího orgánu v řídící funkci</t>
    </r>
    <r>
      <rPr>
        <sz val="11"/>
        <rFont val="Aptos Narrow"/>
        <family val="2"/>
        <scheme val="minor"/>
      </rPr>
      <t xml:space="preserve"> </t>
    </r>
  </si>
  <si>
    <r>
      <rPr>
        <sz val="11"/>
        <rFont val="Aptos Narrow"/>
        <family val="2"/>
        <scheme val="minor"/>
      </rPr>
      <t>Ostatní členové vrcholného vedení</t>
    </r>
  </si>
  <si>
    <r>
      <rPr>
        <sz val="11"/>
        <rFont val="Aptos Narrow"/>
        <family val="2"/>
        <scheme val="minor"/>
      </rPr>
      <t>Ostatní vybraní zaměstnanci</t>
    </r>
  </si>
  <si>
    <r>
      <rPr>
        <sz val="11"/>
        <rFont val="Aptos Narrow"/>
        <family val="2"/>
        <scheme val="minor"/>
      </rPr>
      <t>Pevná složka odměny</t>
    </r>
  </si>
  <si>
    <r>
      <rPr>
        <sz val="11"/>
        <rFont val="Aptos Narrow"/>
        <family val="2"/>
        <scheme val="minor"/>
      </rPr>
      <t>Počet vybraných zaměstnanců</t>
    </r>
  </si>
  <si>
    <r>
      <rPr>
        <sz val="11"/>
        <rFont val="Aptos Narrow"/>
        <family val="2"/>
        <scheme val="minor"/>
      </rPr>
      <t>Pevná složka odměny celkem</t>
    </r>
  </si>
  <si>
    <r>
      <rPr>
        <sz val="11"/>
        <rFont val="Aptos Narrow"/>
        <family val="2"/>
        <scheme val="minor"/>
      </rPr>
      <t>z toho:</t>
    </r>
    <r>
      <rPr>
        <sz val="11"/>
        <rFont val="Aptos Narrow"/>
        <family val="2"/>
        <scheme val="minor"/>
      </rPr>
      <t xml:space="preserve"> </t>
    </r>
    <r>
      <rPr>
        <sz val="11"/>
        <rFont val="Aptos Narrow"/>
        <family val="2"/>
        <scheme val="minor"/>
      </rPr>
      <t>peněžitá</t>
    </r>
  </si>
  <si>
    <r>
      <rPr>
        <sz val="11"/>
        <rFont val="Aptos Narrow"/>
        <family val="2"/>
        <scheme val="minor"/>
      </rPr>
      <t>(netýká se EU)</t>
    </r>
  </si>
  <si>
    <r>
      <rPr>
        <sz val="11"/>
        <rFont val="Aptos Narrow"/>
        <family val="2"/>
        <scheme val="minor"/>
      </rPr>
      <t>EU-4a</t>
    </r>
  </si>
  <si>
    <r>
      <rPr>
        <sz val="11"/>
        <rFont val="Aptos Narrow"/>
        <family val="2"/>
        <scheme val="minor"/>
      </rPr>
      <t>z toho:</t>
    </r>
    <r>
      <rPr>
        <sz val="11"/>
        <rFont val="Aptos Narrow"/>
        <family val="2"/>
        <scheme val="minor"/>
      </rPr>
      <t xml:space="preserve"> </t>
    </r>
    <r>
      <rPr>
        <sz val="11"/>
        <rFont val="Aptos Narrow"/>
        <family val="2"/>
        <scheme val="minor"/>
      </rPr>
      <t>akcie nebo rovnocenné vlastnické podíly</t>
    </r>
  </si>
  <si>
    <r>
      <rPr>
        <sz val="11"/>
        <rFont val="Aptos Narrow"/>
        <family val="2"/>
        <scheme val="minor"/>
      </rPr>
      <t>z toho:</t>
    </r>
    <r>
      <rPr>
        <sz val="11"/>
        <rFont val="Aptos Narrow"/>
        <family val="2"/>
        <scheme val="minor"/>
      </rPr>
      <t xml:space="preserve"> </t>
    </r>
    <r>
      <rPr>
        <sz val="11"/>
        <rFont val="Aptos Narrow"/>
        <family val="2"/>
        <scheme val="minor"/>
      </rPr>
      <t>nástroje spojené s akciemi nebo rovnocenné nepeněžní nástroje</t>
    </r>
    <r>
      <rPr>
        <sz val="11"/>
        <rFont val="Aptos Narrow"/>
        <family val="2"/>
        <scheme val="minor"/>
      </rPr>
      <t xml:space="preserve"> </t>
    </r>
  </si>
  <si>
    <r>
      <rPr>
        <sz val="11"/>
        <rFont val="Aptos Narrow"/>
        <family val="2"/>
        <scheme val="minor"/>
      </rPr>
      <t>EU-5x</t>
    </r>
  </si>
  <si>
    <r>
      <rPr>
        <sz val="11"/>
        <rFont val="Aptos Narrow"/>
        <family val="2"/>
        <scheme val="minor"/>
      </rPr>
      <t>z toho:</t>
    </r>
    <r>
      <rPr>
        <sz val="11"/>
        <rFont val="Aptos Narrow"/>
        <family val="2"/>
        <scheme val="minor"/>
      </rPr>
      <t xml:space="preserve"> </t>
    </r>
    <r>
      <rPr>
        <sz val="11"/>
        <rFont val="Aptos Narrow"/>
        <family val="2"/>
        <scheme val="minor"/>
      </rPr>
      <t>ostatní nástroje</t>
    </r>
  </si>
  <si>
    <r>
      <rPr>
        <sz val="11"/>
        <color theme="1"/>
        <rFont val="Aptos Narrow"/>
        <family val="2"/>
        <scheme val="minor"/>
      </rPr>
      <t>(netýká se EU)</t>
    </r>
  </si>
  <si>
    <r>
      <rPr>
        <sz val="11"/>
        <rFont val="Aptos Narrow"/>
        <family val="2"/>
        <scheme val="minor"/>
      </rPr>
      <t>z toho:</t>
    </r>
    <r>
      <rPr>
        <sz val="11"/>
        <rFont val="Aptos Narrow"/>
        <family val="2"/>
        <scheme val="minor"/>
      </rPr>
      <t xml:space="preserve"> </t>
    </r>
    <r>
      <rPr>
        <sz val="11"/>
        <rFont val="Aptos Narrow"/>
        <family val="2"/>
        <scheme val="minor"/>
      </rPr>
      <t>jiné formy</t>
    </r>
  </si>
  <si>
    <r>
      <rPr>
        <sz val="11"/>
        <rFont val="Aptos Narrow"/>
        <family val="2"/>
        <scheme val="minor"/>
      </rPr>
      <t>Pohyblivá složka odměny</t>
    </r>
  </si>
  <si>
    <r>
      <rPr>
        <sz val="11"/>
        <color theme="1"/>
        <rFont val="Aptos Narrow"/>
        <family val="2"/>
        <scheme val="minor"/>
      </rPr>
      <t>Počet vybraných zaměstnanců</t>
    </r>
  </si>
  <si>
    <r>
      <rPr>
        <sz val="11"/>
        <rFont val="Aptos Narrow"/>
        <family val="2"/>
        <scheme val="minor"/>
      </rPr>
      <t>Pohyblivá složka odměny celkem</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</si>
  <si>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peněžitá</t>
    </r>
  </si>
  <si>
    <r>
      <rPr>
        <sz val="11"/>
        <rFont val="Aptos Narrow"/>
        <family val="2"/>
        <scheme val="minor"/>
      </rPr>
      <t>z toho:</t>
    </r>
    <r>
      <rPr>
        <sz val="11"/>
        <rFont val="Aptos Narrow"/>
        <family val="2"/>
        <scheme val="minor"/>
      </rPr>
      <t xml:space="preserve"> </t>
    </r>
    <r>
      <rPr>
        <sz val="11"/>
        <rFont val="Aptos Narrow"/>
        <family val="2"/>
        <scheme val="minor"/>
      </rPr>
      <t>odložená</t>
    </r>
  </si>
  <si>
    <r>
      <rPr>
        <sz val="11"/>
        <rFont val="Aptos Narrow"/>
        <family val="2"/>
        <scheme val="minor"/>
      </rPr>
      <t>EU-13a</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</si>
  <si>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akcie nebo rovnocenné vlastnické podíly</t>
    </r>
  </si>
  <si>
    <r>
      <rPr>
        <sz val="11"/>
        <rFont val="Aptos Narrow"/>
        <family val="2"/>
        <scheme val="minor"/>
      </rPr>
      <t>EU-14a</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</si>
  <si>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odložená</t>
    </r>
  </si>
  <si>
    <r>
      <rPr>
        <sz val="11"/>
        <rFont val="Aptos Narrow"/>
        <family val="2"/>
        <scheme val="minor"/>
      </rPr>
      <t>EU-13b</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</si>
  <si>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nástroje spojené s akciemi nebo rovnocenné nepeněžní nástroje</t>
    </r>
    <r>
      <rPr>
        <sz val="11"/>
        <color theme="1"/>
        <rFont val="Aptos Narrow"/>
        <family val="2"/>
        <scheme val="minor"/>
      </rPr>
      <t xml:space="preserve"> </t>
    </r>
  </si>
  <si>
    <r>
      <rPr>
        <sz val="11"/>
        <rFont val="Aptos Narrow"/>
        <family val="2"/>
        <scheme val="minor"/>
      </rPr>
      <t>EU-14b</t>
    </r>
  </si>
  <si>
    <r>
      <rPr>
        <sz val="11"/>
        <rFont val="Aptos Narrow"/>
        <family val="2"/>
        <scheme val="minor"/>
      </rPr>
      <t>EU-14x</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</si>
  <si>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ostatní nástroje</t>
    </r>
  </si>
  <si>
    <r>
      <rPr>
        <sz val="11"/>
        <rFont val="Aptos Narrow"/>
        <family val="2"/>
        <scheme val="minor"/>
      </rPr>
      <t>EU-14y</t>
    </r>
  </si>
  <si>
    <r>
      <rPr>
        <sz val="11"/>
        <color theme="1"/>
        <rFont val="Aptos Narrow"/>
        <family val="2"/>
        <scheme val="minor"/>
      </rPr>
      <t>z toho:</t>
    </r>
    <r>
      <rPr>
        <sz val="11"/>
        <color theme="1"/>
        <rFont val="Aptos Narrow"/>
        <family val="2"/>
        <scheme val="minor"/>
      </rPr>
      <t xml:space="preserve"> </t>
    </r>
    <r>
      <rPr>
        <sz val="11"/>
        <color theme="1"/>
        <rFont val="Aptos Narrow"/>
        <family val="2"/>
        <scheme val="minor"/>
      </rPr>
      <t>jiné formy</t>
    </r>
  </si>
  <si>
    <r>
      <rPr>
        <sz val="11"/>
        <rFont val="Aptos Narrow"/>
        <family val="2"/>
        <scheme val="minor"/>
      </rPr>
      <t>Celková odměna (2 + 10)</t>
    </r>
  </si>
  <si>
    <r>
      <rPr>
        <b/>
        <sz val="11"/>
        <rFont val="Aptos Narrow"/>
        <family val="2"/>
        <scheme val="minor"/>
      </rPr>
      <t>Šablona EU REM2 – Zvláštní platby pracovníkům, jejichž pracovní činnosti mají podstatný dopad na rizikový profil daných institucí (vybraní zaměstnanci)</t>
    </r>
  </si>
  <si>
    <r>
      <rPr>
        <sz val="11"/>
        <color theme="1"/>
        <rFont val="Aptos Narrow"/>
        <family val="2"/>
        <scheme val="minor"/>
      </rPr>
      <t>Členové vedoucího orgánu v kontrolní funkci</t>
    </r>
  </si>
  <si>
    <r>
      <rPr>
        <sz val="11"/>
        <color theme="1"/>
        <rFont val="Aptos Narrow"/>
        <family val="2"/>
        <scheme val="minor"/>
      </rPr>
      <t>Členové vedoucího orgánu v řídící funkci</t>
    </r>
    <r>
      <rPr>
        <sz val="11"/>
        <color theme="1"/>
        <rFont val="Aptos Narrow"/>
        <family val="2"/>
        <scheme val="minor"/>
      </rPr>
      <t xml:space="preserve"> </t>
    </r>
  </si>
  <si>
    <r>
      <rPr>
        <sz val="11"/>
        <color theme="1"/>
        <rFont val="Aptos Narrow"/>
        <family val="2"/>
        <scheme val="minor"/>
      </rPr>
      <t>Ostatní členové vrcholného vedení</t>
    </r>
  </si>
  <si>
    <r>
      <rPr>
        <sz val="11"/>
        <rFont val="Aptos Narrow"/>
        <family val="2"/>
        <scheme val="minor"/>
      </rPr>
      <t>Udělené zaručené pohyblivé odměny</t>
    </r>
    <r>
      <rPr>
        <sz val="11"/>
        <rFont val="Aptos Narrow"/>
        <family val="2"/>
        <scheme val="minor"/>
      </rPr>
      <t xml:space="preserve"> </t>
    </r>
  </si>
  <si>
    <r>
      <rPr>
        <sz val="11"/>
        <rFont val="Aptos Narrow"/>
        <family val="2"/>
        <scheme val="minor"/>
      </rPr>
      <t>Udělené zaručené pohyblivé odměny – počet vybraných zaměstnanců</t>
    </r>
  </si>
  <si>
    <r>
      <rPr>
        <sz val="11"/>
        <rFont val="Aptos Narrow"/>
        <family val="2"/>
        <scheme val="minor"/>
      </rPr>
      <t>Udělené zaručené pohyblivé odměny – celková výše</t>
    </r>
  </si>
  <si>
    <r>
      <rPr>
        <sz val="11"/>
        <rFont val="Aptos Narrow"/>
        <family val="2"/>
        <scheme val="minor"/>
      </rPr>
      <t>z toho zaručené pohyblivé odměny udělené během daného účetního období, nezahrnuté v limitu prémií</t>
    </r>
  </si>
  <si>
    <r>
      <rPr>
        <sz val="11"/>
        <rFont val="Aptos Narrow"/>
        <family val="2"/>
        <scheme val="minor"/>
      </rPr>
      <t>Odstupné přiznané za minulá období a vyplacené během účetního období</t>
    </r>
  </si>
  <si>
    <r>
      <rPr>
        <sz val="11"/>
        <rFont val="Aptos Narrow"/>
        <family val="2"/>
        <scheme val="minor"/>
      </rPr>
      <t>Odstupné přiznané za minulá období a vyplacené během účetního období – počet vybraných zaměstnanců</t>
    </r>
  </si>
  <si>
    <r>
      <rPr>
        <sz val="11"/>
        <rFont val="Aptos Narrow"/>
        <family val="2"/>
        <scheme val="minor"/>
      </rPr>
      <t>Odstupné přiznané za minulá období a vyplacené během účetního období – celková výše</t>
    </r>
  </si>
  <si>
    <r>
      <rPr>
        <sz val="11"/>
        <rFont val="Aptos Narrow"/>
        <family val="2"/>
        <scheme val="minor"/>
      </rPr>
      <t>Odstupné přiznané během účetního období</t>
    </r>
  </si>
  <si>
    <r>
      <rPr>
        <sz val="11"/>
        <rFont val="Aptos Narrow"/>
        <family val="2"/>
        <scheme val="minor"/>
      </rPr>
      <t>Odstupné přiznané během účetního období – počet vybraných zaměstnanců</t>
    </r>
  </si>
  <si>
    <r>
      <rPr>
        <sz val="11"/>
        <rFont val="Aptos Narrow"/>
        <family val="2"/>
        <scheme val="minor"/>
      </rPr>
      <t>Odstupné přiznané během účetního období – celková výše</t>
    </r>
  </si>
  <si>
    <r>
      <rPr>
        <sz val="11"/>
        <rFont val="Aptos Narrow"/>
        <family val="2"/>
        <scheme val="minor"/>
      </rPr>
      <t>z toho vyplacené během účetního období</t>
    </r>
    <r>
      <rPr>
        <sz val="11"/>
        <rFont val="Aptos Narrow"/>
        <family val="2"/>
        <scheme val="minor"/>
      </rPr>
      <t xml:space="preserve"> </t>
    </r>
  </si>
  <si>
    <r>
      <rPr>
        <sz val="11"/>
        <rFont val="Aptos Narrow"/>
        <family val="2"/>
        <scheme val="minor"/>
      </rPr>
      <t>z toho odložené</t>
    </r>
  </si>
  <si>
    <r>
      <rPr>
        <sz val="11"/>
        <rFont val="Aptos Narrow"/>
        <family val="2"/>
        <scheme val="minor"/>
      </rPr>
      <t>z toho odstupné vyplacené během daného účetního období, nezahrnuté v limitu prémií</t>
    </r>
  </si>
  <si>
    <r>
      <rPr>
        <sz val="11"/>
        <rFont val="Aptos Narrow"/>
        <family val="2"/>
        <scheme val="minor"/>
      </rPr>
      <t>z toho nejvyšší částka, která byla přiznána jedné osobě</t>
    </r>
  </si>
  <si>
    <r>
      <rPr>
        <b/>
        <sz val="11"/>
        <rFont val="Aptos Narrow"/>
        <family val="2"/>
        <scheme val="minor"/>
      </rPr>
      <t>Šablona EU REM3 – Odměny s odloženou splatností</t>
    </r>
    <r>
      <rPr>
        <b/>
        <sz val="11"/>
        <rFont val="Aptos Narrow"/>
        <family val="2"/>
        <scheme val="minor"/>
      </rPr>
      <t xml:space="preserve"> </t>
    </r>
  </si>
  <si>
    <r>
      <rPr>
        <sz val="11"/>
        <color theme="1"/>
        <rFont val="Aptos Narrow"/>
        <family val="2"/>
        <scheme val="minor"/>
      </rPr>
      <t>f</t>
    </r>
  </si>
  <si>
    <r>
      <rPr>
        <sz val="11"/>
        <rFont val="Aptos Narrow"/>
        <family val="2"/>
        <scheme val="minor"/>
      </rPr>
      <t>EU-g</t>
    </r>
  </si>
  <si>
    <r>
      <rPr>
        <sz val="11"/>
        <rFont val="Aptos Narrow"/>
        <family val="2"/>
        <scheme val="minor"/>
      </rPr>
      <t>EU-h</t>
    </r>
  </si>
  <si>
    <r>
      <rPr>
        <sz val="11"/>
        <rFont val="Aptos Narrow"/>
        <family val="2"/>
        <scheme val="minor"/>
      </rPr>
      <t>Odložené a zadržované odměny</t>
    </r>
  </si>
  <si>
    <r>
      <rPr>
        <sz val="11"/>
        <rFont val="Aptos Narrow"/>
        <family val="2"/>
        <scheme val="minor"/>
      </rPr>
      <t>Celková výše odměn s odloženou splatností přiznaných za předchozí výkonnostní období</t>
    </r>
  </si>
  <si>
    <r>
      <rPr>
        <sz val="11"/>
        <rFont val="Aptos Narrow"/>
        <family val="2"/>
        <scheme val="minor"/>
      </rPr>
      <t xml:space="preserve">
</t>
    </r>
    <r>
      <rPr>
        <sz val="11"/>
        <rFont val="Aptos Narrow"/>
        <family val="2"/>
        <scheme val="minor"/>
      </rPr>
      <t>z toho částka odměn, které mají být přiznány v daném účetním období</t>
    </r>
  </si>
  <si>
    <r>
      <rPr>
        <sz val="11"/>
        <rFont val="Aptos Narrow"/>
        <family val="2"/>
        <scheme val="minor"/>
      </rPr>
      <t xml:space="preserve">
</t>
    </r>
    <r>
      <rPr>
        <sz val="11"/>
        <rFont val="Aptos Narrow"/>
        <family val="2"/>
        <scheme val="minor"/>
      </rPr>
      <t>z toho částka odměn, které mají být přiznány v následujících obdobích</t>
    </r>
  </si>
  <si>
    <r>
      <rPr>
        <sz val="11"/>
        <rFont val="Aptos Narrow"/>
        <family val="2"/>
        <scheme val="minor"/>
      </rPr>
      <t>Částka, o kterou je v daném účetním období na základě výkonnosti upravena odměna s odloženou splatností, která měla být přiznána v daném účetní období</t>
    </r>
  </si>
  <si>
    <r>
      <rPr>
        <sz val="11"/>
        <rFont val="Aptos Narrow"/>
        <family val="2"/>
        <scheme val="minor"/>
      </rPr>
      <t>Částka, o kterou je v daném účetním období na základě výkonnosti upravena odměna s odloženou splatností, která měla být přiznána v příštích výkonnostních obdobích</t>
    </r>
  </si>
  <si>
    <r>
      <rPr>
        <sz val="11"/>
        <rFont val="Aptos Narrow"/>
        <family val="2"/>
        <scheme val="minor"/>
      </rPr>
      <t>Celková výše úprav během účetního období v důsledku implicitních úprav ex post (tj. změn hodnoty odměn s odloženou splatností vlivem změn v cenách nástrojů)</t>
    </r>
  </si>
  <si>
    <r>
      <rPr>
        <sz val="11"/>
        <rFont val="Aptos Narrow"/>
        <family val="2"/>
        <scheme val="minor"/>
      </rPr>
      <t>Celková výše odměn s odloženou splatností přiznaných před daným účetním obdobím, ale skutečně vyplacených v daném účetním období</t>
    </r>
    <r>
      <rPr>
        <sz val="11"/>
        <rFont val="Aptos Narrow"/>
        <family val="2"/>
        <scheme val="minor"/>
      </rPr>
      <t xml:space="preserve"> </t>
    </r>
  </si>
  <si>
    <r>
      <rPr>
        <sz val="11"/>
        <rFont val="Aptos Narrow"/>
        <family val="2"/>
        <scheme val="minor"/>
      </rPr>
      <t>Celková výše odměn s odloženou splatností za předchozí výkonnostní období, které byly přiznány, ale vztahuje se na ně období zadržování</t>
    </r>
  </si>
  <si>
    <r>
      <rPr>
        <sz val="11"/>
        <rFont val="Aptos Narrow"/>
        <family val="2"/>
        <scheme val="minor"/>
      </rPr>
      <t>Peněžité</t>
    </r>
  </si>
  <si>
    <r>
      <rPr>
        <sz val="11"/>
        <rFont val="Aptos Narrow"/>
        <family val="2"/>
        <scheme val="minor"/>
      </rPr>
      <t xml:space="preserve">
</t>
    </r>
    <r>
      <rPr>
        <sz val="11"/>
        <rFont val="Aptos Narrow"/>
        <family val="2"/>
        <scheme val="minor"/>
      </rPr>
      <t>Akcie nebo rovnocenné vlastnické podíly</t>
    </r>
  </si>
  <si>
    <r>
      <rPr>
        <sz val="11"/>
        <rFont val="Aptos Narrow"/>
        <family val="2"/>
        <scheme val="minor"/>
      </rPr>
      <t>Nástroje spojené s akciemi nebo rovnocenné nepeněžní nástroje</t>
    </r>
    <r>
      <rPr>
        <sz val="11"/>
        <rFont val="Aptos Narrow"/>
        <family val="2"/>
        <scheme val="minor"/>
      </rPr>
      <t xml:space="preserve"> </t>
    </r>
  </si>
  <si>
    <r>
      <rPr>
        <sz val="11"/>
        <rFont val="Aptos Narrow"/>
        <family val="2"/>
        <scheme val="minor"/>
      </rPr>
      <t>Ostatní nástroje</t>
    </r>
  </si>
  <si>
    <r>
      <rPr>
        <sz val="11"/>
        <rFont val="Aptos Narrow"/>
        <family val="2"/>
        <scheme val="minor"/>
      </rPr>
      <t>Jiné formy</t>
    </r>
  </si>
  <si>
    <r>
      <rPr>
        <sz val="11"/>
        <rFont val="Aptos Narrow"/>
        <family val="2"/>
        <scheme val="minor"/>
      </rPr>
      <t>Členové vedoucího orgánu v řídící funkci</t>
    </r>
  </si>
  <si>
    <r>
      <rPr>
        <sz val="11"/>
        <color theme="1"/>
        <rFont val="Aptos Narrow"/>
        <family val="2"/>
        <scheme val="minor"/>
      </rPr>
      <t>Peněžité</t>
    </r>
  </si>
  <si>
    <r>
      <rPr>
        <sz val="11"/>
        <color theme="1"/>
        <rFont val="Aptos Narrow"/>
        <family val="2"/>
        <scheme val="minor"/>
      </rPr>
      <t xml:space="preserve">
</t>
    </r>
    <r>
      <rPr>
        <sz val="11"/>
        <color theme="1"/>
        <rFont val="Aptos Narrow"/>
        <family val="2"/>
        <scheme val="minor"/>
      </rPr>
      <t>Akcie nebo rovnocenné vlastnické podíly</t>
    </r>
  </si>
  <si>
    <r>
      <rPr>
        <sz val="11"/>
        <color theme="1"/>
        <rFont val="Aptos Narrow"/>
        <family val="2"/>
        <scheme val="minor"/>
      </rPr>
      <t>Nástroje spojené s akciemi nebo rovnocenné nepeněžní nástroje</t>
    </r>
    <r>
      <rPr>
        <sz val="11"/>
        <color theme="1"/>
        <rFont val="Aptos Narrow"/>
        <family val="2"/>
        <scheme val="minor"/>
      </rPr>
      <t xml:space="preserve"> </t>
    </r>
  </si>
  <si>
    <r>
      <rPr>
        <sz val="11"/>
        <color theme="1"/>
        <rFont val="Aptos Narrow"/>
        <family val="2"/>
        <scheme val="minor"/>
      </rPr>
      <t>Ostatní nástroje</t>
    </r>
  </si>
  <si>
    <r>
      <rPr>
        <sz val="11"/>
        <color theme="1"/>
        <rFont val="Aptos Narrow"/>
        <family val="2"/>
        <scheme val="minor"/>
      </rPr>
      <t>Jiné formy</t>
    </r>
  </si>
  <si>
    <r>
      <rPr>
        <sz val="11"/>
        <rFont val="Aptos Narrow"/>
        <family val="2"/>
        <scheme val="minor"/>
      </rPr>
      <t>Celková částka</t>
    </r>
  </si>
  <si>
    <r>
      <rPr>
        <b/>
        <sz val="11"/>
        <color theme="1"/>
        <rFont val="Aptos Narrow"/>
        <family val="2"/>
        <scheme val="minor"/>
      </rPr>
      <t>Šablona EU REM4 – Odměny ve výši 1 milion EUR nebo více ročně</t>
    </r>
  </si>
  <si>
    <r>
      <rPr>
        <sz val="11"/>
        <color theme="1"/>
        <rFont val="Aptos Narrow"/>
        <family val="2"/>
        <scheme val="minor"/>
      </rPr>
      <t>EUR</t>
    </r>
  </si>
  <si>
    <r>
      <rPr>
        <sz val="11"/>
        <rFont val="Aptos Narrow"/>
        <family val="2"/>
        <scheme val="minor"/>
      </rPr>
      <t>Vybraní zaměstnanci, kteří jsou osobami s vysokými příjmy podle čl. 450 písm. i) CRR</t>
    </r>
  </si>
  <si>
    <r>
      <rPr>
        <sz val="10"/>
        <color indexed="8"/>
        <rFont val="Verdana"/>
        <family val="2"/>
      </rPr>
      <t>1 000 000 až &lt; 1 500 000</t>
    </r>
  </si>
  <si>
    <r>
      <rPr>
        <sz val="10"/>
        <color indexed="8"/>
        <rFont val="Verdana"/>
        <family val="2"/>
      </rPr>
      <t>1 500 000 až &lt; 2 000 000</t>
    </r>
  </si>
  <si>
    <r>
      <rPr>
        <sz val="10"/>
        <color indexed="8"/>
        <rFont val="Verdana"/>
        <family val="2"/>
      </rPr>
      <t>2 000 000 až &lt; 2 500 000</t>
    </r>
  </si>
  <si>
    <r>
      <rPr>
        <sz val="10"/>
        <color indexed="8"/>
        <rFont val="Verdana"/>
        <family val="2"/>
      </rPr>
      <t>2 500 000 až &lt; 3 000 000</t>
    </r>
  </si>
  <si>
    <r>
      <rPr>
        <sz val="10"/>
        <color indexed="8"/>
        <rFont val="Verdana"/>
        <family val="2"/>
      </rPr>
      <t>3 000 000 až &lt; 3 500 000</t>
    </r>
  </si>
  <si>
    <r>
      <rPr>
        <sz val="10"/>
        <color indexed="8"/>
        <rFont val="Verdana"/>
        <family val="2"/>
      </rPr>
      <t>3 500 000 až &lt; 4 000 000</t>
    </r>
  </si>
  <si>
    <r>
      <rPr>
        <sz val="10"/>
        <color indexed="8"/>
        <rFont val="Verdana"/>
        <family val="2"/>
      </rPr>
      <t>4 000 000 až &lt; 4 500 000</t>
    </r>
  </si>
  <si>
    <r>
      <rPr>
        <sz val="10"/>
        <color indexed="8"/>
        <rFont val="Verdana"/>
        <family val="2"/>
      </rPr>
      <t>4 500 000 až &lt; 5 000 000</t>
    </r>
  </si>
  <si>
    <r>
      <rPr>
        <sz val="10"/>
        <color indexed="8"/>
        <rFont val="Verdana"/>
        <family val="2"/>
      </rPr>
      <t>5 000 000 až &lt; 6 000 000</t>
    </r>
  </si>
  <si>
    <r>
      <rPr>
        <sz val="10"/>
        <color indexed="8"/>
        <rFont val="Verdana"/>
        <family val="2"/>
      </rPr>
      <t>6 000 000 až &lt; 7 000 000</t>
    </r>
  </si>
  <si>
    <r>
      <rPr>
        <sz val="10"/>
        <color indexed="8"/>
        <rFont val="Verdana"/>
        <family val="2"/>
      </rPr>
      <t>7 000 000 až &lt; 8 000 000</t>
    </r>
  </si>
  <si>
    <r>
      <rPr>
        <sz val="11"/>
        <color theme="1"/>
        <rFont val="Aptos Narrow"/>
        <family val="2"/>
        <scheme val="minor"/>
      </rPr>
      <t>x</t>
    </r>
  </si>
  <si>
    <r>
      <rPr>
        <sz val="11"/>
        <rFont val="Aptos Narrow"/>
        <family val="2"/>
        <scheme val="minor"/>
      </rPr>
      <t>Seznam lze podle potřeby prodloužit, pokud jsou třeba další platová pásma.</t>
    </r>
  </si>
  <si>
    <t>12_2024</t>
  </si>
  <si>
    <t>12_2023</t>
  </si>
  <si>
    <t>12_2022</t>
  </si>
  <si>
    <t>12_2021</t>
  </si>
  <si>
    <t>Hodnocení vnitřně stamoveného kapitálu se provádí na úrovni komsolidovaného celku mateřské společnosti. MPSS jej na sólo úrovni nevytváří.</t>
  </si>
  <si>
    <t>Viz bod (a)</t>
  </si>
  <si>
    <t>Hotovost a účty u centrálních bank</t>
  </si>
  <si>
    <t>Finanční aktiva k obchodování v reálné hodnotě vykázaná do zisku nebo ztráty</t>
  </si>
  <si>
    <t>Ostatní aktiva k obchodování v reálné hodnotě vykázaná do zisku nebo ztráty</t>
  </si>
  <si>
    <t>Finanční aktiva jiná než k obchodování v reálné hodnotě vykázaná do zisku nebo ztráty</t>
  </si>
  <si>
    <t>Zajišťovací deriváty s kladnou reálnou hodnotou</t>
  </si>
  <si>
    <t>Finanční aktiva v reálné hodnotě vykázaná do ostatního úplného výsledku</t>
  </si>
  <si>
    <t>Finanční aktiva v naběhlé hodnotě</t>
  </si>
  <si>
    <t>Přecenění na reálnou hodnotu u portfoliově přeceňovaných položek</t>
  </si>
  <si>
    <t>Daň z příjmů</t>
  </si>
  <si>
    <t>Odložená daňová pohledávka</t>
  </si>
  <si>
    <t>Náklady a příjmy příštích období a ostatní aktiva</t>
  </si>
  <si>
    <t>Majetkové účasti v přidružených společnostech</t>
  </si>
  <si>
    <t>Nehmotný majetek</t>
  </si>
  <si>
    <t>Hmotný majetek</t>
  </si>
  <si>
    <t>Goodwill</t>
  </si>
  <si>
    <t>Aktiva držená k prodeji</t>
  </si>
  <si>
    <t>Závazky vůči centrálním bankám</t>
  </si>
  <si>
    <t>Finanční závazky k obchodování v reálné hodnotě vykázané do zisku nebo ztráty</t>
  </si>
  <si>
    <t>Zajišťovací deriváty se zápornou reálnou hodnotou</t>
  </si>
  <si>
    <t>Finanční závazky v naběhlé hodnotě</t>
  </si>
  <si>
    <t>Odložený daňový závazek</t>
  </si>
  <si>
    <t>Výdaje a výnosy příštích období a ostatní závazky</t>
  </si>
  <si>
    <t>Rezervy</t>
  </si>
  <si>
    <t>Podřízený dluh</t>
  </si>
  <si>
    <t xml:space="preserve">Závazky celkem </t>
  </si>
  <si>
    <r>
      <rPr>
        <b/>
        <sz val="14"/>
        <rFont val="Aptos Narrow"/>
        <family val="2"/>
        <scheme val="minor"/>
      </rPr>
      <t>Šablona EU CCA:</t>
    </r>
    <r>
      <rPr>
        <b/>
        <sz val="14"/>
        <rFont val="Aptos Narrow"/>
        <family val="2"/>
        <scheme val="minor"/>
      </rPr>
      <t xml:space="preserve"> </t>
    </r>
    <r>
      <rPr>
        <b/>
        <sz val="14"/>
        <rFont val="Aptos Narrow"/>
        <family val="2"/>
        <scheme val="minor"/>
      </rPr>
      <t>Základní vlastnosti nástrojů regulatorního kapitálu a nástrojů způsobilých závazků</t>
    </r>
  </si>
  <si>
    <r>
      <rPr>
        <sz val="11"/>
        <rFont val="Aptos Narrow"/>
        <family val="2"/>
        <scheme val="minor"/>
      </rPr>
      <t>Kvalitativní nebo kvantitativní informace – volně zadávané</t>
    </r>
  </si>
  <si>
    <r>
      <rPr>
        <sz val="11"/>
        <color rgb="FF000000"/>
        <rFont val="Aptos Narrow"/>
        <family val="2"/>
        <scheme val="minor"/>
      </rPr>
      <t>Emitent</t>
    </r>
  </si>
  <si>
    <r>
      <rPr>
        <sz val="11"/>
        <color rgb="FF000000"/>
        <rFont val="Aptos Narrow"/>
        <family val="2"/>
        <scheme val="minor"/>
      </rPr>
      <t>Specifický identifikační kód (např. CUSIP, ISIN nebo Bloomberg v případě soukromé investice)</t>
    </r>
  </si>
  <si>
    <r>
      <rPr>
        <sz val="11"/>
        <color rgb="FF000000"/>
        <rFont val="Aptos Narrow"/>
        <family val="2"/>
        <scheme val="minor"/>
      </rPr>
      <t>2a</t>
    </r>
  </si>
  <si>
    <r>
      <rPr>
        <sz val="11"/>
        <color rgb="FF000000"/>
        <rFont val="Aptos Narrow"/>
        <family val="2"/>
        <scheme val="minor"/>
      </rPr>
      <t>Veřejná nebo soukromá investice</t>
    </r>
  </si>
  <si>
    <r>
      <rPr>
        <sz val="11"/>
        <color rgb="FF000000"/>
        <rFont val="Aptos Narrow"/>
        <family val="2"/>
        <scheme val="minor"/>
      </rPr>
      <t>Právní předpisy, jimiž se nástroj řídí</t>
    </r>
  </si>
  <si>
    <r>
      <rPr>
        <sz val="11"/>
        <color rgb="FF000000"/>
        <rFont val="Aptos Narrow"/>
        <family val="2"/>
        <scheme val="minor"/>
      </rPr>
      <t>3a</t>
    </r>
    <r>
      <rPr>
        <sz val="11"/>
        <color rgb="FF000000"/>
        <rFont val="Aptos Narrow"/>
        <family val="2"/>
        <scheme val="minor"/>
      </rPr>
      <t> </t>
    </r>
  </si>
  <si>
    <r>
      <rPr>
        <sz val="11"/>
        <color rgb="FF000000"/>
        <rFont val="Aptos Narrow"/>
        <family val="2"/>
        <scheme val="minor"/>
      </rPr>
      <t>Smluvní uznání pravomocí příslušného orgánu k odpisu a konverzi</t>
    </r>
  </si>
  <si>
    <r>
      <rPr>
        <i/>
        <sz val="11"/>
        <color rgb="FF000000"/>
        <rFont val="Aptos Narrow"/>
        <family val="2"/>
        <scheme val="minor"/>
      </rPr>
      <t>Regulační zacházení</t>
    </r>
  </si>
  <si>
    <r>
      <rPr>
        <sz val="11"/>
        <color rgb="FF000000"/>
        <rFont val="Aptos Narrow"/>
        <family val="2"/>
        <scheme val="minor"/>
      </rPr>
      <t xml:space="preserve">    </t>
    </r>
    <r>
      <rPr>
        <sz val="11"/>
        <color rgb="FF000000"/>
        <rFont val="Aptos Narrow"/>
        <family val="2"/>
        <scheme val="minor"/>
      </rPr>
      <t>Současné zacházení zohledňující dle potřeby pravidla CRR platná v přechodném období</t>
    </r>
  </si>
  <si>
    <r>
      <rPr>
        <sz val="11"/>
        <color rgb="FF000000"/>
        <rFont val="Aptos Narrow"/>
        <family val="2"/>
        <scheme val="minor"/>
      </rPr>
      <t xml:space="preserve">     </t>
    </r>
    <r>
      <rPr>
        <sz val="11"/>
        <color rgb="FF000000"/>
        <rFont val="Aptos Narrow"/>
        <family val="2"/>
        <scheme val="minor"/>
      </rPr>
      <t>Pravidla CRR platná po uplynutí přechodného období</t>
    </r>
  </si>
  <si>
    <r>
      <rPr>
        <sz val="11"/>
        <color rgb="FF000000"/>
        <rFont val="Aptos Narrow"/>
        <family val="2"/>
        <scheme val="minor"/>
      </rPr>
      <t xml:space="preserve">     </t>
    </r>
    <r>
      <rPr>
        <sz val="11"/>
        <color rgb="FF000000"/>
        <rFont val="Aptos Narrow"/>
        <family val="2"/>
        <scheme val="minor"/>
      </rPr>
      <t>Způsobilý na individuálním/(sub-)konsolidovaném základě / individuálním a (sub-)konsolidovaném základě</t>
    </r>
  </si>
  <si>
    <r>
      <rPr>
        <sz val="11"/>
        <color rgb="FF000000"/>
        <rFont val="Aptos Narrow"/>
        <family val="2"/>
        <scheme val="minor"/>
      </rPr>
      <t xml:space="preserve">     </t>
    </r>
    <r>
      <rPr>
        <sz val="11"/>
        <color rgb="FF000000"/>
        <rFont val="Aptos Narrow"/>
        <family val="2"/>
        <scheme val="minor"/>
      </rPr>
      <t>Typ nástroje (typy upřesní každá jurisdikce)</t>
    </r>
  </si>
  <si>
    <r>
      <rPr>
        <sz val="11"/>
        <color rgb="FF000000"/>
        <rFont val="Aptos Narrow"/>
        <family val="2"/>
        <scheme val="minor"/>
      </rPr>
      <t>Objem uznaný v regulatorním kapitálu nebo způsobilých závazcích (měna v milionech, k poslednímu datu pro vykazování)</t>
    </r>
  </si>
  <si>
    <r>
      <rPr>
        <sz val="11"/>
        <color rgb="FF000000"/>
        <rFont val="Aptos Narrow"/>
        <family val="2"/>
        <scheme val="minor"/>
      </rPr>
      <t>Nominální hodnota nástroje</t>
    </r>
    <r>
      <rPr>
        <sz val="11"/>
        <color rgb="FF000000"/>
        <rFont val="Aptos Narrow"/>
        <family val="2"/>
        <scheme val="minor"/>
      </rPr>
      <t xml:space="preserve"> </t>
    </r>
  </si>
  <si>
    <r>
      <rPr>
        <sz val="11"/>
        <color rgb="FF000000"/>
        <rFont val="Aptos Narrow"/>
        <family val="2"/>
        <scheme val="minor"/>
      </rPr>
      <t>EU-9a</t>
    </r>
  </si>
  <si>
    <r>
      <rPr>
        <sz val="11"/>
        <color rgb="FF000000"/>
        <rFont val="Aptos Narrow"/>
        <family val="2"/>
        <scheme val="minor"/>
      </rPr>
      <t>Emisní cena</t>
    </r>
  </si>
  <si>
    <r>
      <rPr>
        <sz val="11"/>
        <color rgb="FF000000"/>
        <rFont val="Aptos Narrow"/>
        <family val="2"/>
        <scheme val="minor"/>
      </rPr>
      <t>EU-9b</t>
    </r>
  </si>
  <si>
    <r>
      <rPr>
        <sz val="11"/>
        <color rgb="FF000000"/>
        <rFont val="Aptos Narrow"/>
        <family val="2"/>
        <scheme val="minor"/>
      </rPr>
      <t>Cena při splacení</t>
    </r>
  </si>
  <si>
    <r>
      <rPr>
        <sz val="11"/>
        <color rgb="FF000000"/>
        <rFont val="Aptos Narrow"/>
        <family val="2"/>
        <scheme val="minor"/>
      </rPr>
      <t>Účetní klasifikace</t>
    </r>
  </si>
  <si>
    <r>
      <rPr>
        <sz val="11"/>
        <color rgb="FF000000"/>
        <rFont val="Aptos Narrow"/>
        <family val="2"/>
        <scheme val="minor"/>
      </rPr>
      <t>Původní datum emise</t>
    </r>
  </si>
  <si>
    <r>
      <rPr>
        <sz val="11"/>
        <color rgb="FF000000"/>
        <rFont val="Aptos Narrow"/>
        <family val="2"/>
        <scheme val="minor"/>
      </rPr>
      <t>Věčný nebo datovaný</t>
    </r>
  </si>
  <si>
    <r>
      <rPr>
        <sz val="11"/>
        <color rgb="FF000000"/>
        <rFont val="Aptos Narrow"/>
        <family val="2"/>
        <scheme val="minor"/>
      </rPr>
      <t xml:space="preserve">     </t>
    </r>
    <r>
      <rPr>
        <sz val="11"/>
        <color rgb="FF000000"/>
        <rFont val="Aptos Narrow"/>
        <family val="2"/>
        <scheme val="minor"/>
      </rPr>
      <t>Původní datum splatnosti</t>
    </r>
    <r>
      <rPr>
        <sz val="11"/>
        <color rgb="FF000000"/>
        <rFont val="Aptos Narrow"/>
        <family val="2"/>
        <scheme val="minor"/>
      </rPr>
      <t xml:space="preserve"> </t>
    </r>
  </si>
  <si>
    <r>
      <rPr>
        <sz val="11"/>
        <color rgb="FF000000"/>
        <rFont val="Aptos Narrow"/>
        <family val="2"/>
        <scheme val="minor"/>
      </rPr>
      <t>Vypovězení emitentem s výhradou předchozího schválení orgány dohledu</t>
    </r>
  </si>
  <si>
    <r>
      <rPr>
        <sz val="11"/>
        <color rgb="FF000000"/>
        <rFont val="Aptos Narrow"/>
        <family val="2"/>
        <scheme val="minor"/>
      </rPr>
      <t xml:space="preserve">     </t>
    </r>
    <r>
      <rPr>
        <sz val="11"/>
        <color rgb="FF000000"/>
        <rFont val="Aptos Narrow"/>
        <family val="2"/>
        <scheme val="minor"/>
      </rPr>
      <t>Datum možného vypovězení, data případného vypovězení a hodnota při splacení</t>
    </r>
    <r>
      <rPr>
        <sz val="11"/>
        <color rgb="FF000000"/>
        <rFont val="Aptos Narrow"/>
        <family val="2"/>
        <scheme val="minor"/>
      </rPr>
      <t xml:space="preserve"> </t>
    </r>
  </si>
  <si>
    <r>
      <rPr>
        <sz val="11"/>
        <color rgb="FF000000"/>
        <rFont val="Aptos Narrow"/>
        <family val="2"/>
        <scheme val="minor"/>
      </rPr>
      <t xml:space="preserve">     </t>
    </r>
    <r>
      <rPr>
        <sz val="11"/>
        <color rgb="FF000000"/>
        <rFont val="Aptos Narrow"/>
        <family val="2"/>
        <scheme val="minor"/>
      </rPr>
      <t>Data následného vypovězení, je-li to relevantní</t>
    </r>
  </si>
  <si>
    <r>
      <rPr>
        <i/>
        <sz val="11"/>
        <color rgb="FF000000"/>
        <rFont val="Aptos Narrow"/>
        <family val="2"/>
        <scheme val="minor"/>
      </rPr>
      <t>Kupony/dividendy</t>
    </r>
  </si>
  <si>
    <r>
      <rPr>
        <sz val="11"/>
        <color rgb="FF000000"/>
        <rFont val="Aptos Narrow"/>
        <family val="2"/>
        <scheme val="minor"/>
      </rPr>
      <t>Pevná nebo pohyblivá dividenda/kupon</t>
    </r>
    <r>
      <rPr>
        <sz val="11"/>
        <color rgb="FF000000"/>
        <rFont val="Aptos Narrow"/>
        <family val="2"/>
        <scheme val="minor"/>
      </rPr>
      <t xml:space="preserve"> </t>
    </r>
  </si>
  <si>
    <r>
      <rPr>
        <sz val="11"/>
        <color rgb="FF000000"/>
        <rFont val="Aptos Narrow"/>
        <family val="2"/>
        <scheme val="minor"/>
      </rPr>
      <t>Kuponová sazba a případný související index</t>
    </r>
    <r>
      <rPr>
        <sz val="11"/>
        <color rgb="FF000000"/>
        <rFont val="Aptos Narrow"/>
        <family val="2"/>
        <scheme val="minor"/>
      </rPr>
      <t xml:space="preserve"> </t>
    </r>
  </si>
  <si>
    <r>
      <rPr>
        <sz val="11"/>
        <color rgb="FF000000"/>
        <rFont val="Aptos Narrow"/>
        <family val="2"/>
        <scheme val="minor"/>
      </rPr>
      <t>Existence systému pozastavení výplaty dividend</t>
    </r>
    <r>
      <rPr>
        <sz val="11"/>
        <color rgb="FF000000"/>
        <rFont val="Aptos Narrow"/>
        <family val="2"/>
        <scheme val="minor"/>
      </rPr>
      <t xml:space="preserve"> </t>
    </r>
  </si>
  <si>
    <r>
      <rPr>
        <sz val="11"/>
        <color rgb="FF000000"/>
        <rFont val="Aptos Narrow"/>
        <family val="2"/>
        <scheme val="minor"/>
      </rPr>
      <t>EU-20a</t>
    </r>
  </si>
  <si>
    <r>
      <rPr>
        <sz val="11"/>
        <color rgb="FF000000"/>
        <rFont val="Aptos Narrow"/>
        <family val="2"/>
        <scheme val="minor"/>
      </rPr>
      <t xml:space="preserve">     </t>
    </r>
    <r>
      <rPr>
        <sz val="11"/>
        <color rgb="FF000000"/>
        <rFont val="Aptos Narrow"/>
        <family val="2"/>
        <scheme val="minor"/>
      </rPr>
      <t>Zcela podle uvážení, částečně podle uvážení nebo povinné (pokud jde o časový harmonogram)</t>
    </r>
  </si>
  <si>
    <r>
      <rPr>
        <sz val="11"/>
        <color rgb="FF000000"/>
        <rFont val="Aptos Narrow"/>
        <family val="2"/>
        <scheme val="minor"/>
      </rPr>
      <t>EU-20b</t>
    </r>
  </si>
  <si>
    <r>
      <rPr>
        <sz val="11"/>
        <color rgb="FF000000"/>
        <rFont val="Aptos Narrow"/>
        <family val="2"/>
        <scheme val="minor"/>
      </rPr>
      <t xml:space="preserve">     </t>
    </r>
    <r>
      <rPr>
        <sz val="11"/>
        <color rgb="FF000000"/>
        <rFont val="Aptos Narrow"/>
        <family val="2"/>
        <scheme val="minor"/>
      </rPr>
      <t>Zcela podle uvážení, částečně podle uvážení nebo povinné (pokud jde o objem)</t>
    </r>
  </si>
  <si>
    <r>
      <rPr>
        <sz val="11"/>
        <color rgb="FF000000"/>
        <rFont val="Aptos Narrow"/>
        <family val="2"/>
        <scheme val="minor"/>
      </rPr>
      <t xml:space="preserve">     </t>
    </r>
    <r>
      <rPr>
        <sz val="11"/>
        <color rgb="FF000000"/>
        <rFont val="Aptos Narrow"/>
        <family val="2"/>
        <scheme val="minor"/>
      </rPr>
      <t>Existence navýšení či jiné pobídky ke splacení nástroje</t>
    </r>
  </si>
  <si>
    <r>
      <rPr>
        <sz val="11"/>
        <color rgb="FF000000"/>
        <rFont val="Aptos Narrow"/>
        <family val="2"/>
        <scheme val="minor"/>
      </rPr>
      <t xml:space="preserve">     </t>
    </r>
    <r>
      <rPr>
        <sz val="11"/>
        <color rgb="FF000000"/>
        <rFont val="Aptos Narrow"/>
        <family val="2"/>
        <scheme val="minor"/>
      </rPr>
      <t>Nekumulativní nebo kumulativní</t>
    </r>
  </si>
  <si>
    <r>
      <rPr>
        <sz val="11"/>
        <color rgb="FF000000"/>
        <rFont val="Aptos Narrow"/>
        <family val="2"/>
        <scheme val="minor"/>
      </rPr>
      <t>Konvertibilní nebo nekonvertibilní</t>
    </r>
  </si>
  <si>
    <r>
      <rPr>
        <sz val="11"/>
        <color rgb="FF000000"/>
        <rFont val="Aptos Narrow"/>
        <family val="2"/>
        <scheme val="minor"/>
      </rPr>
      <t xml:space="preserve">     </t>
    </r>
    <r>
      <rPr>
        <sz val="11"/>
        <color rgb="FF000000"/>
        <rFont val="Aptos Narrow"/>
        <family val="2"/>
        <scheme val="minor"/>
      </rPr>
      <t>V případě konvertibilního nástroje, rozhodná událost pro konverzi</t>
    </r>
  </si>
  <si>
    <r>
      <rPr>
        <sz val="11"/>
        <color rgb="FF000000"/>
        <rFont val="Aptos Narrow"/>
        <family val="2"/>
        <scheme val="minor"/>
      </rPr>
      <t xml:space="preserve">     </t>
    </r>
    <r>
      <rPr>
        <sz val="11"/>
        <color rgb="FF000000"/>
        <rFont val="Aptos Narrow"/>
        <family val="2"/>
        <scheme val="minor"/>
      </rPr>
      <t>V případě konvertibilního nástroje, konvertibilní zcela nebo částečně</t>
    </r>
  </si>
  <si>
    <r>
      <rPr>
        <sz val="11"/>
        <color rgb="FF000000"/>
        <rFont val="Aptos Narrow"/>
        <family val="2"/>
        <scheme val="minor"/>
      </rPr>
      <t xml:space="preserve">     </t>
    </r>
    <r>
      <rPr>
        <sz val="11"/>
        <color rgb="FF000000"/>
        <rFont val="Aptos Narrow"/>
        <family val="2"/>
        <scheme val="minor"/>
      </rPr>
      <t>V případě konvertibilního nástroje, konverzní faktor</t>
    </r>
  </si>
  <si>
    <r>
      <rPr>
        <sz val="11"/>
        <color rgb="FF000000"/>
        <rFont val="Aptos Narrow"/>
        <family val="2"/>
        <scheme val="minor"/>
      </rPr>
      <t xml:space="preserve">     </t>
    </r>
    <r>
      <rPr>
        <sz val="11"/>
        <color rgb="FF000000"/>
        <rFont val="Aptos Narrow"/>
        <family val="2"/>
        <scheme val="minor"/>
      </rPr>
      <t>V případě konvertibilního nástroje, povinná nebo nepovinná konverze</t>
    </r>
  </si>
  <si>
    <r>
      <rPr>
        <sz val="11"/>
        <color rgb="FF000000"/>
        <rFont val="Aptos Narrow"/>
        <family val="2"/>
        <scheme val="minor"/>
      </rPr>
      <t xml:space="preserve">     </t>
    </r>
    <r>
      <rPr>
        <sz val="11"/>
        <color rgb="FF000000"/>
        <rFont val="Aptos Narrow"/>
        <family val="2"/>
        <scheme val="minor"/>
      </rPr>
      <t>V případě konvertibilního nástroje upřesněte, na jaký typ nástroje lze dotyčný nástroj převést</t>
    </r>
  </si>
  <si>
    <r>
      <rPr>
        <sz val="11"/>
        <color rgb="FF000000"/>
        <rFont val="Aptos Narrow"/>
        <family val="2"/>
        <scheme val="minor"/>
      </rPr>
      <t xml:space="preserve">     </t>
    </r>
    <r>
      <rPr>
        <sz val="11"/>
        <color rgb="FF000000"/>
        <rFont val="Aptos Narrow"/>
        <family val="2"/>
        <scheme val="minor"/>
      </rPr>
      <t>V případě konvertibilního nástroje uveďte emitenta nástroje, na nějž je dotyčný nástroj převeden</t>
    </r>
  </si>
  <si>
    <r>
      <rPr>
        <sz val="11"/>
        <color rgb="FF000000"/>
        <rFont val="Aptos Narrow"/>
        <family val="2"/>
        <scheme val="minor"/>
      </rPr>
      <t>Možnost snížení účetní hodnoty</t>
    </r>
  </si>
  <si>
    <r>
      <rPr>
        <sz val="11"/>
        <color rgb="FF000000"/>
        <rFont val="Aptos Narrow"/>
        <family val="2"/>
        <scheme val="minor"/>
      </rPr>
      <t xml:space="preserve">     </t>
    </r>
    <r>
      <rPr>
        <sz val="11"/>
        <color rgb="FF000000"/>
        <rFont val="Aptos Narrow"/>
        <family val="2"/>
        <scheme val="minor"/>
      </rPr>
      <t>V případě snížení účetní hodnoty, rozhodná událost pro snížení účetní hodnoty</t>
    </r>
  </si>
  <si>
    <r>
      <rPr>
        <sz val="11"/>
        <color rgb="FF000000"/>
        <rFont val="Aptos Narrow"/>
        <family val="2"/>
        <scheme val="minor"/>
      </rPr>
      <t xml:space="preserve">     </t>
    </r>
    <r>
      <rPr>
        <sz val="11"/>
        <color rgb="FF000000"/>
        <rFont val="Aptos Narrow"/>
        <family val="2"/>
        <scheme val="minor"/>
      </rPr>
      <t>V případě snížení účetní hodnoty, snížení v celém rozsahu nebo částečné</t>
    </r>
  </si>
  <si>
    <r>
      <rPr>
        <sz val="11"/>
        <color rgb="FF000000"/>
        <rFont val="Aptos Narrow"/>
        <family val="2"/>
        <scheme val="minor"/>
      </rPr>
      <t xml:space="preserve">     </t>
    </r>
    <r>
      <rPr>
        <sz val="11"/>
        <color rgb="FF000000"/>
        <rFont val="Aptos Narrow"/>
        <family val="2"/>
        <scheme val="minor"/>
      </rPr>
      <t>V případě snížení účetní hodnoty, trvalé nebo dočasné snížení</t>
    </r>
  </si>
  <si>
    <r>
      <rPr>
        <sz val="11"/>
        <color rgb="FF000000"/>
        <rFont val="Aptos Narrow"/>
        <family val="2"/>
        <scheme val="minor"/>
      </rPr>
      <t xml:space="preserve">        </t>
    </r>
    <r>
      <rPr>
        <sz val="11"/>
        <color rgb="FF000000"/>
        <rFont val="Aptos Narrow"/>
        <family val="2"/>
        <scheme val="minor"/>
      </rPr>
      <t>V případě dočasného snížení účetní hodnoty, popis mechanismu zvýšení účetní hodnoty</t>
    </r>
  </si>
  <si>
    <r>
      <rPr>
        <sz val="11"/>
        <rFont val="Aptos Narrow"/>
        <family val="2"/>
        <scheme val="minor"/>
      </rPr>
      <t>34a</t>
    </r>
    <r>
      <rPr>
        <sz val="11"/>
        <rFont val="Aptos Narrow"/>
        <family val="2"/>
        <scheme val="minor"/>
      </rPr>
      <t> </t>
    </r>
  </si>
  <si>
    <r>
      <rPr>
        <sz val="11"/>
        <rFont val="Aptos Narrow"/>
        <family val="2"/>
        <scheme val="minor"/>
      </rPr>
      <t>Druh podřízenosti (pouze u způsobilých závazků)</t>
    </r>
  </si>
  <si>
    <r>
      <rPr>
        <sz val="11"/>
        <rFont val="Aptos Narrow"/>
        <family val="2"/>
        <scheme val="minor"/>
      </rPr>
      <t>EU-34b</t>
    </r>
  </si>
  <si>
    <r>
      <rPr>
        <sz val="11"/>
        <rFont val="Aptos Narrow"/>
        <family val="2"/>
        <scheme val="minor"/>
      </rPr>
      <t>Pořadí nástroje v případě běžného úpadkového řízení</t>
    </r>
  </si>
  <si>
    <r>
      <rPr>
        <sz val="11"/>
        <color rgb="FF000000"/>
        <rFont val="Aptos Narrow"/>
        <family val="2"/>
        <scheme val="minor"/>
      </rPr>
      <t>Pozice v hierarchii podřízenosti v případě likvidace (uveďte typ nástroje bezprostředně nadřazeného dotyčnému nástroji)</t>
    </r>
  </si>
  <si>
    <r>
      <rPr>
        <sz val="11"/>
        <color rgb="FF000000"/>
        <rFont val="Aptos Narrow"/>
        <family val="2"/>
        <scheme val="minor"/>
      </rPr>
      <t>Rysy nesplňující požadavky</t>
    </r>
  </si>
  <si>
    <r>
      <rPr>
        <sz val="11"/>
        <color rgb="FF000000"/>
        <rFont val="Aptos Narrow"/>
        <family val="2"/>
        <scheme val="minor"/>
      </rPr>
      <t>Pokud ano, uveďte rysy nesplňující požadavky</t>
    </r>
  </si>
  <si>
    <r>
      <rPr>
        <sz val="11"/>
        <rFont val="Aptos Narrow"/>
        <family val="2"/>
        <scheme val="minor"/>
      </rPr>
      <t>37a</t>
    </r>
  </si>
  <si>
    <r>
      <rPr>
        <sz val="11"/>
        <rFont val="Aptos Narrow"/>
        <family val="2"/>
        <scheme val="minor"/>
      </rPr>
      <t>Odkaz na úplné znění podmínek nástroje (odkaz)</t>
    </r>
  </si>
  <si>
    <r>
      <rPr>
        <sz val="11"/>
        <color rgb="FF000000"/>
        <rFont val="Aptos Narrow"/>
        <family val="2"/>
        <scheme val="minor"/>
      </rPr>
      <t>(1) Není-li otázka relevantní, uveďte „nepoužije se“.</t>
    </r>
  </si>
  <si>
    <t>Modrá pyramida stavební spořitelna, a.s.</t>
  </si>
  <si>
    <t>CZ0008040854</t>
  </si>
  <si>
    <t>Soukromá</t>
  </si>
  <si>
    <t xml:space="preserve">Zákon č. 90/2012 Sb. o obchodních společnostech a družstvech (zákon o obchodních korporacích), ve znění pozdějších předpisů </t>
  </si>
  <si>
    <t>N/A</t>
  </si>
  <si>
    <t>Kmenový kapitál tier 1</t>
  </si>
  <si>
    <t>Kmenové akcie</t>
  </si>
  <si>
    <t>1 050 mil. Kč                                                    562,500 (kmenové akcie) + 487,500 (emisní ážio)</t>
  </si>
  <si>
    <t>Celkem   1 050 000 000 Kč</t>
  </si>
  <si>
    <t>Nástroj nemá splatnost</t>
  </si>
  <si>
    <t>Vlastní kapitál akcionářů</t>
  </si>
  <si>
    <t>02.07.2010</t>
  </si>
  <si>
    <t>Věčný nástroj</t>
  </si>
  <si>
    <t>Žádná splatnost</t>
  </si>
  <si>
    <t>Ne</t>
  </si>
  <si>
    <t>Pohyblivá</t>
  </si>
  <si>
    <t>Povinné</t>
  </si>
  <si>
    <t>Nekumulativní</t>
  </si>
  <si>
    <t>Nekonvertibilní</t>
  </si>
  <si>
    <t>Ano</t>
  </si>
  <si>
    <t>Rozhodnutí valné hromady zákonným způsobem</t>
  </si>
  <si>
    <t>Zcela nebo částečně</t>
  </si>
  <si>
    <t>Trvalé</t>
  </si>
  <si>
    <t>nepoužije se</t>
  </si>
  <si>
    <t>Podřízený Podřízenému dluhu</t>
  </si>
  <si>
    <t>Tabulka EU REMA – Zásady odměňování</t>
  </si>
  <si>
    <t>Instituce popíší hlavní složky zásad odměňování a způsob jejich uplatňování. V příslušných případech popíší zejména následující složky:</t>
  </si>
  <si>
    <t>Zveřejňování kvalitativních informací</t>
  </si>
  <si>
    <t>(a)</t>
  </si>
  <si>
    <t>Informace týkající se orgánů, jež na odměňování dohlíží:</t>
  </si>
  <si>
    <t>•</t>
  </si>
  <si>
    <t>(b)</t>
  </si>
  <si>
    <t>Informace týkající se koncepce a struktury systému odměňování vybraných zaměstnanců:</t>
  </si>
  <si>
    <t>(c)</t>
  </si>
  <si>
    <t>(d)</t>
  </si>
  <si>
    <t>(e)</t>
  </si>
  <si>
    <t>Popis způsobu, jakým instituce zajišťuje provázanost výkonnosti během období měření výkonnosti s úrovní odměn:</t>
  </si>
  <si>
    <t>(f)</t>
  </si>
  <si>
    <t>Popis způsobu, jakým instituce upravuje odměny tak, aby zohledňovaly dlouhodobou výkonnost:</t>
  </si>
  <si>
    <t>(g)</t>
  </si>
  <si>
    <t>Popis hlavních parametrů a zdůvodnění všech systémů pohyblivých složek odměny a dalších nepeněžních výhod podle čl. 450 odst. 1 písm. f) CRR:</t>
  </si>
  <si>
    <t>(h)</t>
  </si>
  <si>
    <t>(i)</t>
  </si>
  <si>
    <t>Informace o tom, zda instituce využívá odchylky stanovené v čl. 94 odst. 3 CRD, v souladu s čl. 450 odst. 1 písm. k) CRR</t>
  </si>
  <si>
    <t>(j)</t>
  </si>
  <si>
    <t xml:space="preserve">Na žádost příslušného členského státu nebo příslušného orgánu celkové odměny pro každého člena vedoucího orgánu nebo vrcholného vedení: </t>
  </si>
  <si>
    <t xml:space="preserve">Velké instituce zpřístupní rovněž kvantitativní informace o odměňování svého kolektivního vedoucího orgánu v členění na výkonné a nevýkonné členy v souladu s čl. 450 odst. 2 CRR:  </t>
  </si>
  <si>
    <t>{C 02.00, r0040, c0010} - [{C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 {C 02.00, r0470, c0010} + {C 02.00, r0630, c0010} + {C 02.00, r0690, c0010} - {C 02.00, r0720, c0010} - {C 02.00, r0755, c0010} - {C 02.00, r0770, c0010}-{C 02.00, r0780, c0010}</t>
  </si>
  <si>
    <t>{C 02.00, r0060, c0010} - [{C 07.00, r0090, c0220, qEC:qx01} + {C 07.00, r0110, c0220, qEC:qx01} + {C 07.00, r0130, c0220, qEC:qx01}]</t>
  </si>
  <si>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t>
    </r>
    <r>
      <rPr>
        <sz val="11"/>
        <color rgb="FF000000"/>
        <rFont val="Calibri"/>
        <family val="2"/>
      </rPr>
      <t xml:space="preserve"> r0080, c0260, qAE:qx2022}] </t>
    </r>
  </si>
  <si>
    <t>{C 08.01, r0080, c0260, qAE:qx2023} + {C 08.01, r0080, c0260, qAE:qx2022}</t>
  </si>
  <si>
    <t>{C 10.01, r0050, c0080}</t>
  </si>
  <si>
    <t>{C 02.00 r0310, c0010} - [{C 08.01, r0040, c0260, s0001} + {C 08.01, r0050, c0260, s0001} + {C 08.01, r0060, c0260, s0001} + {C 08.01, r0080, c0260, s0001}]</t>
  </si>
  <si>
    <t xml:space="preserve">{C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t>
  </si>
  <si>
    <t xml:space="preserve">{C 34.02, r0030, c0200, s0002} - RWEA pertaining to exposures to CCPs that are not QCCPs </t>
  </si>
  <si>
    <t xml:space="preserve">{C 34.02, r0040, c0200, s0002} - RWEA pertaining to exposures to CCPs that are not QCCPs </t>
  </si>
  <si>
    <t>{C 34.10, r0010, c0020} + {C 34.10, r0110, c0020}</t>
  </si>
  <si>
    <t xml:space="preserve">row 6 - row 7 - row 8 - row EU-8a </t>
  </si>
  <si>
    <t>{C02.00, r0640, c0010}</t>
  </si>
  <si>
    <t>{C02.00, r0655, c0010}</t>
  </si>
  <si>
    <t>{C02.00, r0665, c0010} + {C02.00, r0666, c0010}</t>
  </si>
  <si>
    <t>{C02.00, r0675, c0010}</t>
  </si>
  <si>
    <t>{C 02.00, r0490, c0010}</t>
  </si>
  <si>
    <t>{C 02.00, r0470, c0010} + (-1)*{C 13.01, r0010, c0190})*1250%</t>
  </si>
  <si>
    <t>{C 02.00, r0520, c0010} + {C 02.00, r0755, c0010} + {C 02.00, r0770, c0010}</t>
  </si>
  <si>
    <t>{C 91.01, r0010, c0200, 'All offsetting groups', 'ASA own funds requirements for ASA positions'} + {C 91.01, r0010, c0200, 'Single offsetting group', 'ASA own funds requirements for ASA positions'}</t>
  </si>
  <si>
    <t>{C 02.00, r0530, c0010}</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</si>
  <si>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t>
  </si>
  <si>
    <t xml:space="preserve">{C 02.00, r0680, c0010} + {C 02.00, r0720, c0010} </t>
  </si>
  <si>
    <t>{C 02.00, r0589, c0010}</t>
  </si>
  <si>
    <t>{C 02.00, r0590, c0010}</t>
  </si>
  <si>
    <t>{C 02.00, r0780, c0010}</t>
  </si>
  <si>
    <t>({C 04.00, r0096, c0010} + {C 04.00, r0504, c0010})*250%</t>
  </si>
  <si>
    <t xml:space="preserve">{C 04.00, r0900, c0010} </t>
  </si>
  <si>
    <t>{C 04.00, r0870, c0010}</t>
  </si>
  <si>
    <t>{C 04.00, r0880, c0010}</t>
  </si>
  <si>
    <t>Sum of rows 1, 6, 10, 15, 16, 20, 22a, 23, 24, 24a, 28</t>
  </si>
  <si>
    <t>{C 01.00, r0020, c0010}</t>
  </si>
  <si>
    <t>{C 01.00, r0015, c0010}</t>
  </si>
  <si>
    <t>{C 01.00, r0010, c0010}</t>
  </si>
  <si>
    <t>{C 02.00, r0010, c0010}</t>
  </si>
  <si>
    <t>{C 02.00, r0036, c0010}</t>
  </si>
  <si>
    <t>{C 03.00, r0010, c0010}</t>
  </si>
  <si>
    <t>{C 03.00, r0070, c0010}</t>
  </si>
  <si>
    <t>{C 03.00, r0030, c0010}</t>
  </si>
  <si>
    <t>{C 03.00, r0080, c0010}</t>
  </si>
  <si>
    <t>{C 03.00, r0050, c0010}</t>
  </si>
  <si>
    <t>{C 03.00, r0090, c0010}</t>
  </si>
  <si>
    <t>{C 03.00, r0130, c0010} - 8%</t>
  </si>
  <si>
    <t>{C 03.00, r0140, c0010} - 4.5%</t>
  </si>
  <si>
    <t>{C 03.00, r0150, c0010} - 6%</t>
  </si>
  <si>
    <t>{C 03.00, r0130, c0010}</t>
  </si>
  <si>
    <t>{C 04.00, r0750, c0010} / {C 02.00, r0010, c0010}</t>
  </si>
  <si>
    <t>{C 04.00, r0760, c0010} / {C 02.00, r0010, c0010}</t>
  </si>
  <si>
    <t>{C 04.00, r0770, c0010} / {C 02.00, r0010, c0010}</t>
  </si>
  <si>
    <t>{C 04.00, r0780, c0010} / {C 02.00, r0010, c0010}</t>
  </si>
  <si>
    <t>{C 04.00, r0800, c0010} / {C 02.00, r0010, c0010}</t>
  </si>
  <si>
    <t>{C 04.00, r0810, c0010} / {C 02.00, r0010, c0010}</t>
  </si>
  <si>
    <t>{C 04.00, r0740, c0010} / {C 02.00, r0010, c0010}</t>
  </si>
  <si>
    <t>{C 03.00, r0160, c0010}</t>
  </si>
  <si>
    <t>{C 03.00, r0220, c0010} / {C 02.00, r0010, c0010}</t>
  </si>
  <si>
    <t>{C 47.00, r0300, c0010} or {C 47.00, r0290, c0010}</t>
  </si>
  <si>
    <t xml:space="preserve">{C 47.00, r0330, c0010} or {C 47.00, r0340, c0010} </t>
  </si>
  <si>
    <t>{C 47.00, r0350, 0010}/{EU KM1, 13}</t>
  </si>
  <si>
    <t>{C 47.00, r0360, 0010}/{EU KM1, 13}</t>
  </si>
  <si>
    <t>{C 47.00, r0420, c0010}</t>
  </si>
  <si>
    <t>{C 47.00, r0440, c0010} - {C 47.00, r0420, c0010}</t>
  </si>
  <si>
    <t>{C 47.00, r0440, c0010}</t>
  </si>
  <si>
    <t>{C 72.00, r0010, c0040}</t>
  </si>
  <si>
    <t>{C 73.00, r0010, c0060 }</t>
  </si>
  <si>
    <t>{C 74.00, r0010, sum(c0140, c0150, c0160) }</t>
  </si>
  <si>
    <t>{C 76.00, r0020,
c0010}</t>
  </si>
  <si>
    <t>{C 76.00, r0030, c0010}</t>
  </si>
  <si>
    <t>{C 84.00, r0120, c0030}</t>
  </si>
  <si>
    <t>{C 84.00, r0010, c0020}</t>
  </si>
  <si>
    <t>{C 84.00, r0220, c0040}</t>
  </si>
  <si>
    <t xml:space="preserve">{C 01.00, r0040, c0010} + {C 01.00, r0060, c0010} </t>
  </si>
  <si>
    <t xml:space="preserve"> {C 01.00, r0140, c0010}</t>
  </si>
  <si>
    <t xml:space="preserve">{C 01.00, r0180, c0010} + {C 01.00, r0200, c0010} </t>
  </si>
  <si>
    <t xml:space="preserve">{C 01.00, r0210, c0010} </t>
  </si>
  <si>
    <t xml:space="preserve">{C 01.00, r0220, c0010} + {C 01.00, r0240, c0010} </t>
  </si>
  <si>
    <t xml:space="preserve">{C 01.00, r0230, c0010} </t>
  </si>
  <si>
    <t>max({C 01.00, r0150, c0010},0)</t>
  </si>
  <si>
    <t>{C 01.00, r0040, c0010} + {C 01.00, r0060, c0010} + {C 01.00, r0140, c0010} + max({C 01.00, r0150, c0010},0) + {C 01.00, r0180, c0010} + {C 01.00, r0200, c0010} + {C 01.00, r0210, c0010} + {C 01.00, r0220, c0010} + {C 01.00, r0230, c0010} + {C 01.00, r0240, c0010}</t>
  </si>
  <si>
    <t xml:space="preserve">{C 01.00, r0290, c0010} </t>
  </si>
  <si>
    <t xml:space="preserve">{C 01.00, r0300, c0010} + {C 01.00, r0340, c0010} </t>
  </si>
  <si>
    <t xml:space="preserve">{C 01.00, r0370, c0010} </t>
  </si>
  <si>
    <t xml:space="preserve">{C 01.00, r0270, c0010} </t>
  </si>
  <si>
    <t xml:space="preserve">{C 01.00, r0380, c0010} </t>
  </si>
  <si>
    <t xml:space="preserve">{C 01.00, r0260, c0010} </t>
  </si>
  <si>
    <t xml:space="preserve">{C 01.00, r0280, c0010} </t>
  </si>
  <si>
    <t xml:space="preserve">{C 01.00, r0390, c0010} </t>
  </si>
  <si>
    <t xml:space="preserve">{C 01.00, r0070, c0010} + {C 01.00, r0092, c0010} </t>
  </si>
  <si>
    <t xml:space="preserve">{C 01.00, r0430, c0010} </t>
  </si>
  <si>
    <t xml:space="preserve">{C 01.00, r0480, c0010} </t>
  </si>
  <si>
    <t xml:space="preserve">{C 01.00, r0500, c0010} </t>
  </si>
  <si>
    <t xml:space="preserve">{C 01.00, r0450, c0010} + {C 01.00, r0460, c0010} + {C 01.00, r0470, c0010} + {C 01.00, r0471, c0010} + {C 01.00, r0472, c0010} </t>
  </si>
  <si>
    <t xml:space="preserve">{C 01.00, r0450, c0010} </t>
  </si>
  <si>
    <t xml:space="preserve">{C 01.00, r0460, c0010} </t>
  </si>
  <si>
    <t xml:space="preserve">{C 01.00, r0470, c0010} </t>
  </si>
  <si>
    <t xml:space="preserve">{C 01.00, r0490, c0010} </t>
  </si>
  <si>
    <t xml:space="preserve">{C 01.00, r0510, c0010} </t>
  </si>
  <si>
    <t xml:space="preserve">{C 01.00, r0511, c0010} </t>
  </si>
  <si>
    <t xml:space="preserve">{C 01.00, r0512, c0010} </t>
  </si>
  <si>
    <t>min({C 01.00, r0150, c0010},0}</t>
  </si>
  <si>
    <t xml:space="preserve">{C 01.00, r0515, c0010} </t>
  </si>
  <si>
    <t xml:space="preserve">{C 01.00, r0440, c0010} </t>
  </si>
  <si>
    <t>{C 01.00, r0520, c0010} +{C 01.00, r0524, c0010} + {C 01.00, r0529, c0010} + {C 01.00, r0285, c0010} + {C 01.00, r0513, c0010} + {C 01.00, r0514, c0010}</t>
  </si>
  <si>
    <t> Sum of rows 7 to 20a, 21, 22 and 25a to 27a</t>
  </si>
  <si>
    <t xml:space="preserve">{C 01.00, r0020, c0010} </t>
  </si>
  <si>
    <t xml:space="preserve">{C 01.00, r0551, c0010} + {C 01.00, r0571, c0010} </t>
  </si>
  <si>
    <t xml:space="preserve">{C 04.00, r0905, c0010} </t>
  </si>
  <si>
    <t xml:space="preserve">{C 04.00, r0906, c0010} </t>
  </si>
  <si>
    <t>{C 01.00, r0660, c0010} - {C 05.01, r0061, c0020} - {C 05.01, r0062, c0020}</t>
  </si>
  <si>
    <t>{C 05.01, r0061, c0020}</t>
  </si>
  <si>
    <t>{C 05.01, r0062, c0020}</t>
  </si>
  <si>
    <t xml:space="preserve">{C 01.00, r0670, c0010} + {C 01.00, r0680, c0010} </t>
  </si>
  <si>
    <t xml:space="preserve">{C 01.00, r0680, c0010} </t>
  </si>
  <si>
    <t xml:space="preserve">{C 01.00, r0551, c0010} + {C 01.00, r0571, c0010} +{C 01.00, r0660, c0010} + {C 01.00, r0670, c0010} + {C 01.00, r0680, c0010} </t>
  </si>
  <si>
    <t xml:space="preserve">{C 01.00, r0580, c0010} + {C 01.00, r0622, c0010} </t>
  </si>
  <si>
    <t xml:space="preserve">{C 01.00, r0690, c0010} </t>
  </si>
  <si>
    <t xml:space="preserve">{C 01.00, r0700, c0010} </t>
  </si>
  <si>
    <t xml:space="preserve">{C 01.00, r0710, c0010} </t>
  </si>
  <si>
    <t xml:space="preserve">{C 01.00, r0720, c0010} </t>
  </si>
  <si>
    <t>{C 01.00, r0730, c0010} + {C 01.00, r0744, c0010} + {C 01.00, r0748, c0010}</t>
  </si>
  <si>
    <t> Sum of rows 37 to 42a</t>
  </si>
  <si>
    <t> max ((0,row 36 plus row 43})
OR
{C 01.00, r0530, c0010}</t>
  </si>
  <si>
    <t> Sum of row 29 and row 44
OR
{C 01.00, r0015, c0010}</t>
  </si>
  <si>
    <t xml:space="preserve">{C 01.00, r0771, c0010} + {C 01.00, r0791, c0010} </t>
  </si>
  <si>
    <t>{C 01.00, r0880, c0010} - {C 05.01, r0061, c0030} - {C 05.01, r0062, c0030}</t>
  </si>
  <si>
    <t>{C 05.01, r0061, c0030}</t>
  </si>
  <si>
    <t>{C 05.01, r0062, c0030}</t>
  </si>
  <si>
    <t xml:space="preserve">{C 01.00, r0890, c0010} + {C 01.00, r0900, c0010} </t>
  </si>
  <si>
    <t xml:space="preserve">{C 01.00, r0900, c0010} </t>
  </si>
  <si>
    <t xml:space="preserve">{C 01.00, r0910, c0010} + {C 01.00, r0920, c0010} </t>
  </si>
  <si>
    <t>{C 01.00, r0771, c0010} + {C 01.00, r0791, c0010} +{C 01.00, r0880, c0010} + {C 01.00, r0890, c0010} + {C 01.00, r0900, c0010} + {C 01.00, r0910, c0010} + {C 01.00, r0920, c0010}</t>
  </si>
  <si>
    <t xml:space="preserve">{C 01.00, r0800, c0010} + {C 01.00, r0842, c0010} </t>
  </si>
  <si>
    <t xml:space="preserve">{C 01.00, r0930, c0010} </t>
  </si>
  <si>
    <t xml:space="preserve">{C 01.00, r0940, c0010} </t>
  </si>
  <si>
    <t xml:space="preserve">{C 01.00, r0950, c0010} </t>
  </si>
  <si>
    <t xml:space="preserve">{C 01.00, r0955, c0010} </t>
  </si>
  <si>
    <t>{C 01.00, r0960, c0010} + {C 01.00, r0974, c0010} + {C 01.00, r0978, c0010}</t>
  </si>
  <si>
    <t xml:space="preserve"> Sum of rows 52 to 56a  </t>
  </si>
  <si>
    <t> max(0, [row 51 minus row 57])
OR
{C 01.00, r0750, c0010}</t>
  </si>
  <si>
    <t> Sum of row 45 and row 58
OR
{C 01.00, r0010, c0010}</t>
  </si>
  <si>
    <t xml:space="preserve">{C 02.00, r0010, c0010} </t>
  </si>
  <si>
    <t xml:space="preserve">{C 03.00, r0010, c0010} </t>
  </si>
  <si>
    <t xml:space="preserve">{C 03.00, r0030, c0010} </t>
  </si>
  <si>
    <t xml:space="preserve">{C 03.00, r0050, c0010} </t>
  </si>
  <si>
    <t>{C 03.00, r0170, c0010}</t>
  </si>
  <si>
    <t>({C 04.00, r0750, c0010} + {C 04.00, r0760, c0010}) / {C 02.00, r0010, c0010}</t>
  </si>
  <si>
    <t>max({C 04.00, r0800, c0010}, {C 04.00, r0810, c0010}) / {C 02.00, r0010, c0010}</t>
  </si>
  <si>
    <t>{C 03.00, r0140, c0010} - 0.045</t>
  </si>
  <si>
    <t>{C 04.00, r0230, c0010} + {C 04.00, r0300, c0010} + {C 04.00, r0370, c0010} + {C 01.00, r0480, c0010} + {C 01.00, r0700, c0010} + {C 01.00, r0940, c0010}
+ holdings of eligible liabilities subject to deduction in accordance with Article 72i CRR</t>
  </si>
  <si>
    <t>{C 04.00, r0440, c0010} + {C 01.00, r0500, c0010} + {C 01.00, r0511, c0010}</t>
  </si>
  <si>
    <t xml:space="preserve">{C 04.00, r0096, c0010} </t>
  </si>
  <si>
    <t xml:space="preserve">{C 04.00, r0170, c0010} </t>
  </si>
  <si>
    <t>1.25%*{C 04.00, r0180, c0010}</t>
  </si>
  <si>
    <t>If {C 04.00, r0100, c0010} &lt; 0 and {C 04.00, r0145, c0010} &lt; 0, then disclose 0</t>
  </si>
  <si>
    <t>If {C 04.00, r0100, c0010} &lt; 0 and {C 04.00, r0145, c0010} &gt; 0, then disclose {C 04.00, r0145, c0010}</t>
  </si>
  <si>
    <t>If {C 04.00, r0100, c0010} &gt; 0 and {C 04.00, r0145, c0010} &lt; 0, then disclose max(({C 04.00, r0100, c0010} + {C 04.00, r0145, c0010}),0)</t>
  </si>
  <si>
    <t>If {C 04.00, r0100, c0010} &gt; 0 and {C 04.00, r0145, c0010} &gt; 0, then disclose {C 04.00, r0100, c0010} + {C 04.00, r0145, c0010}</t>
  </si>
  <si>
    <t>mapování pro řádek 78</t>
  </si>
  <si>
    <t xml:space="preserve">0.6%*{C 04.00, r0160, c0010} </t>
  </si>
  <si>
    <t xml:space="preserve">{C 05.02, r0010, c0040} </t>
  </si>
  <si>
    <t xml:space="preserve">{C 05.02, r0010, c0050} </t>
  </si>
  <si>
    <t xml:space="preserve">{C 05.02, r0020, c0040} </t>
  </si>
  <si>
    <t xml:space="preserve">{C 05.02, r0020, c0050} </t>
  </si>
  <si>
    <t xml:space="preserve">{C 05.02, r0090, c0040} </t>
  </si>
  <si>
    <t xml:space="preserve">{C 05.02, r0090, c0050} </t>
  </si>
  <si>
    <t>po odstranění prázdných hodnot</t>
  </si>
  <si>
    <t xml:space="preserve">{C 02.00, r0040, c0010} - {C 08.01, r0050, c0260, qAE:qx2022} 
</t>
  </si>
  <si>
    <t xml:space="preserve">{C 02.00, r0060, c0010} </t>
  </si>
  <si>
    <t xml:space="preserve">{C 02.00, r0250, c0010} - [{C 08.01, r0050, c0260, qAE:qx2022}] </t>
  </si>
  <si>
    <t xml:space="preserve"> {C 08.01, r0040, c0260, qAE:qx2022} + {C 08.01, r0050, c0260, qAE:qx2022} + {C 08.01, r0060, c0260, qAE:qx2022} </t>
  </si>
  <si>
    <t>C 02.00, r0010, c0010}</t>
  </si>
  <si>
    <t>NA</t>
  </si>
  <si>
    <t>{C 04.00, r0100, c0010}</t>
  </si>
  <si>
    <t xml:space="preserve"> {C 04.00, r0145, c0010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</si>
</sst>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000"/>
  </numFmts>
  <fonts count="44" x14ac:knownFonts="1">
    <font>
      <sz val="11"/>
      <color theme="1"/>
      <name val="Aptos Narrow"/>
      <family val="2"/>
      <scheme val="minor"/>
    </font>
    <font>
      <b/>
      <sz val="11"/>
      <color theme="1"/>
      <name val="Aptos Narrow"/>
      <family val="2"/>
      <charset val="238"/>
      <scheme val="minor"/>
    </font>
    <font>
      <sz val="9"/>
      <name val="Aptos Narrow"/>
      <family val="2"/>
      <scheme val="minor"/>
    </font>
    <font>
      <sz val="11"/>
      <name val="Aptos Narrow"/>
      <family val="2"/>
      <scheme val="minor"/>
    </font>
    <font>
      <b/>
      <sz val="14"/>
      <name val="Aptos Narrow"/>
      <family val="2"/>
      <scheme val="minor"/>
    </font>
    <font>
      <sz val="11"/>
      <color rgb="FF000000"/>
      <name val="Aptos Narrow"/>
      <family val="2"/>
      <scheme val="minor"/>
    </font>
    <font>
      <b/>
      <sz val="11"/>
      <name val="Aptos Narrow"/>
      <family val="2"/>
      <scheme val="minor"/>
    </font>
    <font>
      <sz val="11"/>
      <color rgb="FFFF0000"/>
      <name val="Aptos Narrow"/>
      <family val="2"/>
      <scheme val="minor"/>
    </font>
    <font>
      <b/>
      <sz val="20"/>
      <name val="Arial"/>
      <family val="2"/>
    </font>
    <font>
      <sz val="10"/>
      <name val="Arial"/>
      <family val="2"/>
    </font>
    <font>
      <b/>
      <sz val="14"/>
      <color theme="1"/>
      <name val="Aptos Narrow"/>
      <family val="2"/>
      <scheme val="minor"/>
    </font>
    <font>
      <b/>
      <sz val="11"/>
      <color theme="1"/>
      <name val="Aptos Narrow"/>
      <family val="2"/>
      <scheme val="minor"/>
    </font>
    <font>
      <b/>
      <sz val="12"/>
      <name val="Arial"/>
      <family val="2"/>
    </font>
    <font>
      <sz val="9"/>
      <color theme="1"/>
      <name val="Aptos Narrow"/>
      <family val="2"/>
      <scheme val="minor"/>
    </font>
    <font>
      <b/>
      <sz val="11"/>
      <color rgb="FF000000"/>
      <name val="Aptos Narrow"/>
      <family val="2"/>
      <scheme val="minor"/>
    </font>
    <font>
      <i/>
      <sz val="11"/>
      <color rgb="FFAA322F"/>
      <name val="Aptos Narrow"/>
      <family val="2"/>
      <scheme val="minor"/>
    </font>
    <font>
      <b/>
      <sz val="11"/>
      <color rgb="FFAA322F"/>
      <name val="Aptos Narrow"/>
      <family val="2"/>
      <scheme val="minor"/>
    </font>
    <font>
      <b/>
      <sz val="9"/>
      <name val="Aptos Narrow"/>
      <family val="2"/>
      <scheme val="minor"/>
    </font>
    <font>
      <sz val="8"/>
      <color rgb="FF000000"/>
      <name val="Aptos Narrow"/>
      <family val="2"/>
      <scheme val="minor"/>
    </font>
    <font>
      <sz val="9"/>
      <color rgb="FF000000"/>
      <name val="Aptos Narrow"/>
      <family val="2"/>
      <scheme val="minor"/>
    </font>
    <font>
      <b/>
      <i/>
      <sz val="9"/>
      <name val="Aptos Narrow"/>
      <family val="2"/>
      <scheme val="minor"/>
    </font>
    <font>
      <sz val="8"/>
      <color theme="1"/>
      <name val="Aptos Narrow"/>
      <family val="2"/>
      <scheme val="minor"/>
    </font>
    <font>
      <sz val="10"/>
      <color theme="1"/>
      <name val="Aptos Narrow"/>
      <family val="2"/>
      <scheme val="minor"/>
    </font>
    <font>
      <sz val="12"/>
      <color rgb="FF000000"/>
      <name val="Times New Roman"/>
      <family val="1"/>
    </font>
    <font>
      <b/>
      <sz val="14"/>
      <color rgb="FF000000"/>
      <name val="Aptos Narrow"/>
      <family val="2"/>
      <scheme val="minor"/>
    </font>
    <font>
      <i/>
      <sz val="11"/>
      <color rgb="FF000000"/>
      <name val="Aptos Narrow"/>
      <family val="2"/>
      <scheme val="minor"/>
    </font>
    <font>
      <sz val="12"/>
      <color theme="1"/>
      <name val="Aptos Narrow"/>
      <family val="2"/>
      <scheme val="minor"/>
    </font>
    <font>
      <sz val="12"/>
      <name val="Aptos Narrow"/>
      <family val="2"/>
      <scheme val="minor"/>
    </font>
    <font>
      <sz val="7"/>
      <color rgb="FF000000"/>
      <name val="Aptos Narrow"/>
      <family val="2"/>
      <scheme val="minor"/>
    </font>
    <font>
      <sz val="11"/>
      <name val="Calibri"/>
      <family val="2"/>
    </font>
    <font>
      <sz val="8"/>
      <color rgb="FFFF0000"/>
      <name val="Aptos Narrow"/>
      <family val="2"/>
      <scheme val="minor"/>
    </font>
    <font>
      <strike/>
      <sz val="11"/>
      <name val="Aptos Narrow"/>
      <family val="2"/>
      <scheme val="minor"/>
    </font>
    <font>
      <sz val="10"/>
      <color indexed="8"/>
      <name val="Verdana"/>
      <family val="2"/>
    </font>
    <font>
      <sz val="10"/>
      <color theme="1"/>
      <name val="Arial"/>
      <family val="2"/>
    </font>
    <font>
      <sz val="8"/>
      <name val="Aptos Narrow"/>
      <family val="2"/>
      <scheme val="minor"/>
    </font>
    <font>
      <b/>
      <sz val="11"/>
      <color rgb="FF000000"/>
      <name val="Aptos Narrow"/>
      <family val="2"/>
      <charset val="238"/>
      <scheme val="minor"/>
    </font>
    <font>
      <sz val="10"/>
      <color theme="1"/>
      <name val="Arial"/>
      <family val="2"/>
      <charset val="238"/>
    </font>
    <font>
      <b/>
      <sz val="10"/>
      <color theme="1"/>
      <name val="Arial"/>
      <family val="2"/>
      <charset val="238"/>
    </font>
    <font>
      <b/>
      <sz val="11"/>
      <color rgb="FFFF0000"/>
      <name val="Aptos Narrow"/>
      <family val="2"/>
      <scheme val="minor"/>
    </font>
    <font>
      <sz val="14"/>
      <name val="Aptos Narrow"/>
      <family val="2"/>
      <scheme val="minor"/>
    </font>
    <font>
      <sz val="11"/>
      <color rgb="FF000000"/>
      <name val="Calibri"/>
      <family val="2"/>
    </font>
    <font>
      <sz val="11"/>
      <color rgb="FF92D050"/>
      <name val="Calibri"/>
      <family val="2"/>
    </font>
    <font>
      <sz val="11"/>
      <name val="Aptos Narrow"/>
      <family val="2"/>
    </font>
    <font>
      <i/>
      <sz val="11"/>
      <name val="Aptos Narrow"/>
      <family val="2"/>
      <scheme val="minor"/>
    </font>
  </fonts>
  <fills count="14">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indexed="9"/>
        <bgColor indexed="64"/>
      </patternFill>
    </fill>
    <fill>
      <patternFill patternType="solid">
        <fgColor indexed="4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BFBFBF"/>
        <bgColor indexed="64"/>
      </patternFill>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s>
  <cellStyleXfs count="7">
    <xf numFmtId="0" fontId="0" fillId="0" borderId="0"/>
    <xf numFmtId="0" fontId="8" fillId="5" borderId="7" applyNumberFormat="0" applyFill="0" applyBorder="0" applyAlignment="0" applyProtection="0">
      <alignment horizontal="left"/>
    </xf>
    <xf numFmtId="0" fontId="9" fillId="0" borderId="0">
      <alignment vertical="center"/>
    </xf>
    <xf numFmtId="0" fontId="12" fillId="0" borderId="0" applyNumberFormat="0" applyFill="0" applyBorder="0" applyAlignment="0" applyProtection="0"/>
    <xf numFmtId="0" fontId="9" fillId="0" borderId="0">
      <alignment vertical="center"/>
    </xf>
    <xf numFmtId="3" fontId="9" fillId="6" borderId="2" applyFont="0">
      <alignment horizontal="right" vertical="center"/>
      <protection locked="0"/>
    </xf>
    <xf numFmtId="0" fontId="9" fillId="0" borderId="0"/>
  </cellStyleXfs>
  <cellXfs count="252">
    <xf numFmtId="0" fontId="0" fillId="0" borderId="0" xfId="0"/>
    <xf numFmtId="0" fontId="2" fillId="0" borderId="0" xfId="0" applyFont="1"/>
    <xf numFmtId="0" fontId="3" fillId="0" borderId="0" xfId="0" applyFont="1"/>
    <xf numFmtId="0" fontId="4" fillId="0" borderId="0" xfId="0" applyFont="1"/>
    <xf numFmtId="0" fontId="3" fillId="2" borderId="0" xfId="0" applyFont="1" applyFill="1"/>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Alignment="1">
      <alignment wrapText="1"/>
    </xf>
    <xf numFmtId="0" fontId="5" fillId="0" borderId="5" xfId="0" applyFont="1" applyBorder="1" applyAlignment="1">
      <alignment horizontal="center" wrapText="1"/>
    </xf>
    <xf numFmtId="0" fontId="5" fillId="0" borderId="4" xfId="0" applyFont="1" applyBorder="1" applyAlignment="1">
      <alignment wrapText="1"/>
    </xf>
    <xf numFmtId="0" fontId="3" fillId="0" borderId="0" xfId="0" applyFont="1" applyAlignment="1">
      <alignment wrapText="1"/>
    </xf>
    <xf numFmtId="0" fontId="3" fillId="0" borderId="2" xfId="0" applyFont="1" applyBorder="1" applyAlignment="1">
      <alignment wrapText="1"/>
    </xf>
    <xf numFmtId="0" fontId="5" fillId="0" borderId="6" xfId="0" applyFont="1" applyBorder="1" applyAlignment="1">
      <alignment wrapText="1"/>
    </xf>
    <xf numFmtId="0" fontId="3" fillId="4" borderId="2" xfId="0" applyFont="1" applyFill="1" applyBorder="1" applyAlignment="1">
      <alignment vertical="center" wrapText="1"/>
    </xf>
    <xf numFmtId="0" fontId="3" fillId="0" borderId="4" xfId="0" applyFont="1" applyBorder="1" applyAlignment="1">
      <alignment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0" xfId="0" applyFont="1" applyAlignment="1">
      <alignment wrapText="1"/>
    </xf>
    <xf numFmtId="0" fontId="7" fillId="0" borderId="0" xfId="0" applyFont="1"/>
    <xf numFmtId="0" fontId="4" fillId="0" borderId="0" xfId="1" applyFont="1" applyFill="1" applyBorder="1" applyAlignment="1"/>
    <xf numFmtId="0" fontId="3" fillId="0" borderId="0" xfId="2" applyFont="1">
      <alignment vertical="center"/>
    </xf>
    <xf numFmtId="0" fontId="2" fillId="0" borderId="0" xfId="2" applyFont="1" applyAlignment="1">
      <alignment vertical="center" wrapText="1"/>
    </xf>
    <xf numFmtId="0" fontId="11" fillId="0" borderId="0" xfId="0" applyFont="1"/>
    <xf numFmtId="0" fontId="6" fillId="0" borderId="0" xfId="3" applyFont="1" applyFill="1" applyBorder="1" applyAlignment="1">
      <alignment horizontal="left" vertical="center"/>
    </xf>
    <xf numFmtId="0" fontId="3" fillId="0" borderId="0" xfId="4" applyFont="1">
      <alignment vertical="center"/>
    </xf>
    <xf numFmtId="0" fontId="0" fillId="0" borderId="2" xfId="0" applyBorder="1" applyAlignment="1">
      <alignment horizontal="center"/>
    </xf>
    <xf numFmtId="0" fontId="3" fillId="0" borderId="2" xfId="2" applyFont="1" applyBorder="1" applyAlignment="1">
      <alignment horizontal="center" vertical="center"/>
    </xf>
    <xf numFmtId="0" fontId="3" fillId="0" borderId="2" xfId="2" quotePrefix="1" applyFont="1" applyBorder="1" applyAlignment="1">
      <alignment horizontal="center" vertical="center"/>
    </xf>
    <xf numFmtId="0" fontId="0" fillId="0" borderId="2" xfId="0" applyBorder="1" applyAlignment="1">
      <alignment horizontal="center" vertical="center"/>
    </xf>
    <xf numFmtId="0" fontId="3" fillId="0" borderId="2" xfId="2" applyFont="1" applyBorder="1" applyAlignment="1">
      <alignment horizontal="center" vertical="center" wrapText="1"/>
    </xf>
    <xf numFmtId="3" fontId="3" fillId="0" borderId="2" xfId="5" applyFont="1" applyFill="1" applyAlignment="1">
      <alignment horizontal="left" vertical="center" wrapText="1"/>
      <protection locked="0"/>
    </xf>
    <xf numFmtId="0" fontId="13"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0" fillId="0" borderId="2" xfId="0" applyBorder="1"/>
    <xf numFmtId="0" fontId="14" fillId="7" borderId="2"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9" xfId="0" applyFont="1" applyBorder="1" applyAlignment="1">
      <alignment vertical="center" wrapText="1"/>
    </xf>
    <xf numFmtId="0" fontId="5" fillId="0" borderId="2" xfId="0" applyFont="1" applyBorder="1" applyAlignment="1">
      <alignment vertical="center" wrapText="1"/>
    </xf>
    <xf numFmtId="0" fontId="0" fillId="0" borderId="0" xfId="0" applyAlignment="1">
      <alignment wrapText="1"/>
    </xf>
    <xf numFmtId="0" fontId="14" fillId="7" borderId="5" xfId="0" applyFont="1" applyFill="1" applyBorder="1" applyAlignment="1">
      <alignment horizontal="center" vertical="center" wrapText="1"/>
    </xf>
    <xf numFmtId="0" fontId="13" fillId="0" borderId="0" xfId="0" applyFont="1" applyAlignment="1">
      <alignment wrapText="1"/>
    </xf>
    <xf numFmtId="0" fontId="5" fillId="0" borderId="9" xfId="0" applyFont="1" applyBorder="1" applyAlignment="1">
      <alignment wrapText="1"/>
    </xf>
    <xf numFmtId="0" fontId="5" fillId="3" borderId="2" xfId="0" applyFont="1" applyFill="1" applyBorder="1" applyAlignment="1">
      <alignment horizontal="center" vertical="center" wrapText="1"/>
    </xf>
    <xf numFmtId="0" fontId="5" fillId="3" borderId="9"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 xfId="0" applyFont="1" applyBorder="1" applyAlignment="1">
      <alignment horizontal="center" wrapText="1"/>
    </xf>
    <xf numFmtId="0" fontId="11" fillId="7" borderId="2" xfId="0" applyFont="1" applyFill="1" applyBorder="1" applyAlignment="1">
      <alignment vertical="center" wrapText="1"/>
    </xf>
    <xf numFmtId="0" fontId="0" fillId="0" borderId="2" xfId="0" applyBorder="1" applyAlignment="1">
      <alignment horizontal="center"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6" fillId="0" borderId="1" xfId="0" applyFont="1" applyBorder="1" applyAlignment="1">
      <alignment vertical="center" wrapText="1"/>
    </xf>
    <xf numFmtId="0" fontId="15" fillId="0" borderId="0" xfId="0" applyFont="1" applyAlignment="1">
      <alignment vertical="center" wrapText="1"/>
    </xf>
    <xf numFmtId="0" fontId="10" fillId="0" borderId="0" xfId="0" applyFont="1"/>
    <xf numFmtId="0" fontId="2" fillId="0" borderId="2" xfId="0" applyFont="1" applyBorder="1" applyAlignment="1">
      <alignment horizontal="center" vertical="center"/>
    </xf>
    <xf numFmtId="0" fontId="2" fillId="0" borderId="2" xfId="0" applyFont="1" applyBorder="1" applyAlignment="1">
      <alignment horizontal="justify"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0" fillId="0" borderId="0" xfId="0"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justify" vertical="center"/>
    </xf>
    <xf numFmtId="0" fontId="17" fillId="0" borderId="2" xfId="0" applyFont="1" applyBorder="1" applyAlignment="1">
      <alignment vertical="center"/>
    </xf>
    <xf numFmtId="0" fontId="17" fillId="0" borderId="2" xfId="0" applyFont="1" applyBorder="1" applyAlignment="1">
      <alignment vertical="center" wrapText="1"/>
    </xf>
    <xf numFmtId="0" fontId="2" fillId="0" borderId="2" xfId="0" applyFont="1" applyBorder="1" applyAlignment="1">
      <alignment horizontal="justify" vertical="center" wrapText="1"/>
    </xf>
    <xf numFmtId="0" fontId="17" fillId="0" borderId="2" xfId="0" applyFont="1" applyBorder="1" applyAlignment="1">
      <alignment horizontal="justify" vertical="center" wrapText="1"/>
    </xf>
    <xf numFmtId="0" fontId="2" fillId="0" borderId="2" xfId="0" applyFont="1" applyBorder="1" applyAlignment="1">
      <alignment horizontal="left" vertical="center" wrapText="1" inden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13" xfId="0" applyFont="1" applyBorder="1" applyAlignment="1">
      <alignment vertical="center"/>
    </xf>
    <xf numFmtId="0" fontId="5" fillId="0" borderId="0" xfId="0" applyFont="1" applyAlignment="1">
      <alignment vertical="center" wrapText="1"/>
    </xf>
    <xf numFmtId="0" fontId="14" fillId="0" borderId="0" xfId="0" applyFont="1" applyAlignment="1">
      <alignment vertical="center" wrapText="1"/>
    </xf>
    <xf numFmtId="0" fontId="14" fillId="0" borderId="2" xfId="0" applyFont="1" applyBorder="1" applyAlignment="1">
      <alignment horizontal="center" vertical="center" wrapText="1"/>
    </xf>
    <xf numFmtId="0" fontId="0" fillId="0" borderId="2" xfId="0" applyBorder="1" applyAlignment="1">
      <alignment vertical="center"/>
    </xf>
    <xf numFmtId="0" fontId="5" fillId="0" borderId="2" xfId="0" applyFont="1" applyBorder="1" applyAlignment="1">
      <alignment horizontal="left" vertical="center" wrapText="1" indent="1"/>
    </xf>
    <xf numFmtId="0" fontId="14" fillId="0" borderId="2" xfId="0" applyFont="1" applyBorder="1" applyAlignment="1">
      <alignment vertical="center" wrapText="1"/>
    </xf>
    <xf numFmtId="0" fontId="14" fillId="9" borderId="9" xfId="0" applyFont="1" applyFill="1" applyBorder="1" applyAlignment="1">
      <alignment vertical="center" wrapText="1"/>
    </xf>
    <xf numFmtId="0" fontId="14" fillId="9" borderId="6" xfId="0" applyFont="1" applyFill="1" applyBorder="1" applyAlignment="1">
      <alignment vertical="center" wrapText="1"/>
    </xf>
    <xf numFmtId="0" fontId="14" fillId="9" borderId="2" xfId="0" applyFont="1" applyFill="1" applyBorder="1" applyAlignment="1">
      <alignment vertical="center" wrapText="1"/>
    </xf>
    <xf numFmtId="0" fontId="14" fillId="9" borderId="2" xfId="0" applyFont="1" applyFill="1" applyBorder="1" applyAlignment="1">
      <alignment horizontal="center" vertical="center" wrapText="1"/>
    </xf>
    <xf numFmtId="0" fontId="10" fillId="0" borderId="0" xfId="0" applyFont="1" applyAlignment="1">
      <alignment vertical="center"/>
    </xf>
    <xf numFmtId="0" fontId="26" fillId="0" borderId="0" xfId="0" applyFont="1" applyAlignment="1">
      <alignment vertical="center"/>
    </xf>
    <xf numFmtId="0" fontId="0" fillId="0" borderId="0" xfId="0" applyAlignment="1">
      <alignment horizontal="center"/>
    </xf>
    <xf numFmtId="0" fontId="26" fillId="0" borderId="2" xfId="0" applyFont="1" applyBorder="1" applyAlignment="1">
      <alignment horizontal="justify" vertical="center" wrapText="1"/>
    </xf>
    <xf numFmtId="0" fontId="3" fillId="0" borderId="2" xfId="0" applyFont="1" applyBorder="1" applyAlignment="1">
      <alignment horizontal="center" vertical="center"/>
    </xf>
    <xf numFmtId="0" fontId="27" fillId="0" borderId="2" xfId="0" applyFont="1" applyBorder="1" applyAlignment="1">
      <alignment horizontal="justify" vertical="center" wrapText="1"/>
    </xf>
    <xf numFmtId="0" fontId="3" fillId="0" borderId="0" xfId="0" applyFont="1" applyAlignment="1">
      <alignment horizontal="left"/>
    </xf>
    <xf numFmtId="0" fontId="3" fillId="10" borderId="8" xfId="0" applyFont="1" applyFill="1" applyBorder="1"/>
    <xf numFmtId="0" fontId="29" fillId="0" borderId="0" xfId="0" applyFont="1" applyAlignment="1">
      <alignment horizontal="center" vertical="center"/>
    </xf>
    <xf numFmtId="0" fontId="29" fillId="0" borderId="3"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6" fillId="0" borderId="0" xfId="0" applyFont="1"/>
    <xf numFmtId="0" fontId="3" fillId="0" borderId="2" xfId="0" applyFont="1" applyBorder="1" applyAlignment="1">
      <alignment horizontal="center"/>
    </xf>
    <xf numFmtId="0" fontId="30" fillId="0" borderId="0" xfId="0" applyFont="1"/>
    <xf numFmtId="0" fontId="3" fillId="0" borderId="2" xfId="0" applyFont="1" applyBorder="1"/>
    <xf numFmtId="0" fontId="3" fillId="0" borderId="2" xfId="0" applyFont="1" applyBorder="1" applyAlignment="1">
      <alignment horizontal="left" indent="2"/>
    </xf>
    <xf numFmtId="0" fontId="3" fillId="0" borderId="2" xfId="0" applyFont="1" applyBorder="1" applyAlignment="1">
      <alignment horizontal="left" wrapText="1" indent="2"/>
    </xf>
    <xf numFmtId="0" fontId="3" fillId="0" borderId="2" xfId="0" applyFont="1" applyBorder="1" applyAlignment="1">
      <alignment horizontal="left" indent="4"/>
    </xf>
    <xf numFmtId="0" fontId="31" fillId="0" borderId="0" xfId="0" applyFont="1"/>
    <xf numFmtId="0" fontId="3" fillId="0" borderId="0" xfId="0" applyFont="1" applyAlignment="1">
      <alignment horizontal="left" wrapText="1"/>
    </xf>
    <xf numFmtId="0" fontId="31" fillId="0" borderId="0" xfId="0" applyFont="1" applyAlignment="1">
      <alignment horizontal="left"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0" xfId="0" applyFont="1" applyAlignment="1">
      <alignment horizontal="center" wrapText="1"/>
    </xf>
    <xf numFmtId="0" fontId="3" fillId="0" borderId="2" xfId="0" applyFont="1" applyBorder="1" applyAlignment="1">
      <alignment horizontal="left" vertical="center" wrapText="1"/>
    </xf>
    <xf numFmtId="0" fontId="3" fillId="0" borderId="2" xfId="0" applyFont="1" applyBorder="1" applyAlignment="1">
      <alignment horizontal="left" wrapText="1"/>
    </xf>
    <xf numFmtId="0" fontId="11" fillId="0" borderId="0" xfId="0" applyFont="1" applyAlignment="1">
      <alignment vertical="center"/>
    </xf>
    <xf numFmtId="0" fontId="3" fillId="0" borderId="2" xfId="0" applyFont="1" applyBorder="1" applyAlignment="1">
      <alignment horizontal="center" wrapText="1"/>
    </xf>
    <xf numFmtId="0" fontId="32" fillId="0" borderId="2" xfId="6" applyFont="1" applyBorder="1" applyAlignment="1">
      <alignment wrapText="1"/>
    </xf>
    <xf numFmtId="0" fontId="4" fillId="0" borderId="0" xfId="0" applyFont="1" applyAlignment="1">
      <alignment vertical="center"/>
    </xf>
    <xf numFmtId="0" fontId="0" fillId="11" borderId="2" xfId="0" applyFill="1" applyBorder="1" applyAlignment="1">
      <alignment vertical="center" wrapText="1"/>
    </xf>
    <xf numFmtId="3" fontId="3" fillId="0" borderId="2" xfId="0" applyNumberFormat="1" applyFont="1" applyBorder="1" applyAlignment="1">
      <alignment vertical="center" wrapText="1"/>
    </xf>
    <xf numFmtId="3"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3" fontId="5" fillId="0" borderId="2" xfId="0" applyNumberFormat="1" applyFont="1" applyBorder="1" applyAlignment="1">
      <alignment vertical="center" wrapText="1"/>
    </xf>
    <xf numFmtId="3" fontId="35" fillId="0" borderId="2" xfId="0" applyNumberFormat="1" applyFont="1" applyBorder="1" applyAlignment="1">
      <alignment vertical="center" wrapText="1"/>
    </xf>
    <xf numFmtId="3" fontId="33" fillId="0" borderId="6" xfId="0" applyNumberFormat="1" applyFont="1" applyBorder="1" applyAlignment="1">
      <alignment vertical="center" wrapText="1"/>
    </xf>
    <xf numFmtId="0" fontId="1" fillId="0" borderId="2" xfId="0" applyFont="1" applyBorder="1" applyAlignment="1">
      <alignment vertical="center" wrapText="1"/>
    </xf>
    <xf numFmtId="3" fontId="36" fillId="0" borderId="2" xfId="0" applyNumberFormat="1" applyFont="1" applyBorder="1" applyAlignment="1">
      <alignment vertical="center" wrapText="1"/>
    </xf>
    <xf numFmtId="3" fontId="37" fillId="0" borderId="2" xfId="0" applyNumberFormat="1" applyFont="1" applyBorder="1" applyAlignment="1">
      <alignment vertical="center" wrapText="1"/>
    </xf>
    <xf numFmtId="3" fontId="37" fillId="0" borderId="6" xfId="0" applyNumberFormat="1" applyFont="1" applyBorder="1" applyAlignment="1">
      <alignment vertical="center" wrapText="1"/>
    </xf>
    <xf numFmtId="0" fontId="38" fillId="0" borderId="0" xfId="0" applyFont="1" applyAlignment="1">
      <alignment vertical="center" wrapText="1"/>
    </xf>
    <xf numFmtId="0" fontId="5" fillId="0" borderId="2" xfId="0" applyFont="1" applyBorder="1" applyAlignment="1">
      <alignment vertical="center"/>
    </xf>
    <xf numFmtId="0" fontId="25" fillId="0" borderId="2" xfId="0" applyFont="1" applyBorder="1" applyAlignment="1">
      <alignment vertical="center"/>
    </xf>
    <xf numFmtId="0" fontId="25" fillId="0" borderId="2" xfId="0" applyFont="1" applyBorder="1" applyAlignment="1">
      <alignment horizontal="center" vertical="center" wrapText="1"/>
    </xf>
    <xf numFmtId="0" fontId="3" fillId="0" borderId="2" xfId="0" applyFont="1" applyBorder="1" applyAlignment="1">
      <alignment vertical="center"/>
    </xf>
    <xf numFmtId="49"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right" vertical="center"/>
    </xf>
    <xf numFmtId="0" fontId="25" fillId="0" borderId="2" xfId="0" applyFont="1" applyBorder="1" applyAlignment="1">
      <alignment horizontal="right" vertical="center" wrapText="1"/>
    </xf>
    <xf numFmtId="0" fontId="4" fillId="0" borderId="0" xfId="0" applyFont="1" applyAlignment="1">
      <alignment horizontal="left"/>
    </xf>
    <xf numFmtId="0" fontId="39" fillId="0" borderId="0" xfId="0" applyFont="1" applyAlignment="1">
      <alignment horizontal="left"/>
    </xf>
    <xf numFmtId="0" fontId="3" fillId="2" borderId="0" xfId="0" quotePrefix="1" applyFont="1" applyFill="1"/>
    <xf numFmtId="0" fontId="3" fillId="0" borderId="0" xfId="0" quotePrefix="1" applyFont="1"/>
    <xf numFmtId="1" fontId="3" fillId="0" borderId="2" xfId="0" applyNumberFormat="1" applyFont="1" applyBorder="1"/>
    <xf numFmtId="1" fontId="3" fillId="8" borderId="2" xfId="0" applyNumberFormat="1" applyFont="1" applyFill="1" applyBorder="1"/>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12" borderId="5" xfId="0" applyFont="1" applyFill="1" applyBorder="1" applyAlignment="1">
      <alignment horizontal="center" vertical="center" wrapText="1"/>
    </xf>
    <xf numFmtId="0" fontId="40" fillId="0" borderId="5" xfId="0" applyFont="1" applyBorder="1" applyAlignment="1">
      <alignment horizontal="center" vertical="center" wrapText="1"/>
    </xf>
    <xf numFmtId="0" fontId="42" fillId="0" borderId="17" xfId="0" quotePrefix="1" applyFont="1" applyBorder="1" applyAlignment="1">
      <alignment horizontal="center" vertical="center"/>
    </xf>
    <xf numFmtId="0" fontId="29" fillId="0" borderId="2" xfId="0" applyFont="1" applyBorder="1" applyAlignment="1">
      <alignment horizontal="center" vertical="center"/>
    </xf>
    <xf numFmtId="0" fontId="0" fillId="0" borderId="0" xfId="0" applyAlignment="1"/>
    <xf numFmtId="0" fontId="29" fillId="0" borderId="5" xfId="0" applyFont="1" applyBorder="1" applyAlignment="1">
      <alignment horizontal="center" vertical="center"/>
    </xf>
    <xf numFmtId="0" fontId="7" fillId="0" borderId="0" xfId="0" applyFont="1" applyAlignment="1"/>
    <xf numFmtId="0" fontId="13" fillId="0" borderId="0" xfId="0" applyFont="1" applyAlignment="1"/>
    <xf numFmtId="0" fontId="29" fillId="12" borderId="2" xfId="0" applyFont="1" applyFill="1" applyBorder="1" applyAlignment="1">
      <alignment horizontal="center" vertical="center" wrapText="1"/>
    </xf>
    <xf numFmtId="0" fontId="0" fillId="0" borderId="0" xfId="0" applyAlignment="1">
      <alignment horizontal="left"/>
    </xf>
    <xf numFmtId="0" fontId="3" fillId="0" borderId="5" xfId="0" applyFont="1" applyBorder="1" applyAlignment="1">
      <alignment horizontal="left" vertical="center"/>
    </xf>
    <xf numFmtId="0" fontId="3" fillId="0" borderId="2" xfId="0" applyFont="1" applyBorder="1" applyAlignment="1">
      <alignment horizontal="left" vertical="center"/>
    </xf>
    <xf numFmtId="0" fontId="43" fillId="0" borderId="2" xfId="0" applyFont="1" applyBorder="1" applyAlignment="1">
      <alignment horizontal="center" vertical="center" wrapText="1"/>
    </xf>
    <xf numFmtId="0" fontId="3" fillId="12" borderId="2" xfId="0" applyFont="1" applyFill="1" applyBorder="1" applyAlignment="1">
      <alignment horizontal="center" vertical="center" wrapText="1"/>
    </xf>
    <xf numFmtId="164"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3" fontId="2" fillId="0" borderId="2" xfId="0" applyNumberFormat="1" applyFont="1" applyBorder="1" applyAlignment="1">
      <alignment vertical="center"/>
    </xf>
    <xf numFmtId="0" fontId="0" fillId="13" borderId="0" xfId="0" applyFill="1" applyAlignment="1">
      <alignment horizontal="left"/>
    </xf>
    <xf numFmtId="0" fontId="0" fillId="13" borderId="0" xfId="0" applyFill="1"/>
    <xf numFmtId="3" fontId="3" fillId="0" borderId="4" xfId="0" applyNumberFormat="1" applyFont="1" applyBorder="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6" fillId="8" borderId="9" xfId="0" applyFont="1" applyFill="1" applyBorder="1" applyAlignment="1">
      <alignment horizontal="left" vertical="center" wrapText="1"/>
    </xf>
    <xf numFmtId="0" fontId="6" fillId="8" borderId="8" xfId="0" applyFont="1" applyFill="1" applyBorder="1" applyAlignment="1">
      <alignment horizontal="left" vertical="center" wrapText="1"/>
    </xf>
    <xf numFmtId="0" fontId="6" fillId="8" borderId="6"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14" fillId="8" borderId="8"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6" fillId="8" borderId="10"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10" fillId="0" borderId="0" xfId="0" applyFont="1" applyAlignment="1">
      <alignment horizontal="left" vertical="top" wrapText="1"/>
    </xf>
    <xf numFmtId="0" fontId="17" fillId="8" borderId="9"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9"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20" fillId="8" borderId="9"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6"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Alignment="1">
      <alignment vertical="center" wrapTex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horizontal="right" vertical="center"/>
    </xf>
    <xf numFmtId="0" fontId="0" fillId="0" borderId="2" xfId="0" applyBorder="1" applyAlignment="1">
      <alignment horizontal="center" vertical="center" wrapText="1"/>
    </xf>
    <xf numFmtId="0" fontId="26" fillId="0" borderId="2" xfId="0" applyFont="1" applyBorder="1" applyAlignment="1">
      <alignment horizontal="center" vertical="center" wrapText="1"/>
    </xf>
    <xf numFmtId="0" fontId="3" fillId="0" borderId="3" xfId="0" applyFont="1" applyBorder="1" applyAlignment="1">
      <alignment horizontal="left" wrapText="1"/>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left" wrapText="1"/>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left"/>
    </xf>
    <xf numFmtId="0" fontId="3" fillId="0" borderId="8" xfId="0" applyFont="1" applyBorder="1" applyAlignment="1">
      <alignment horizontal="left" wrapText="1"/>
    </xf>
    <xf numFmtId="0" fontId="3" fillId="0" borderId="0" xfId="0" applyFont="1" applyAlignment="1">
      <alignment horizontal="left" vertical="center" wrapText="1"/>
    </xf>
    <xf numFmtId="0" fontId="0" fillId="0" borderId="3" xfId="0" applyBorder="1" applyAlignment="1">
      <alignment horizontal="left" wrapText="1"/>
    </xf>
    <xf numFmtId="0" fontId="3" fillId="0" borderId="0" xfId="0" applyFont="1" applyBorder="1" applyAlignment="1">
      <alignment horizontal="left" vertical="center"/>
    </xf>
    <xf numFmtId="0" fontId="3" fillId="0" borderId="14" xfId="0" applyFont="1" applyBorder="1" applyAlignment="1">
      <alignment horizontal="left" wrapText="1"/>
    </xf>
    <xf numFmtId="0" fontId="3" fillId="0" borderId="2" xfId="0" applyFont="1" applyBorder="1" applyAlignment="1">
      <alignment horizontal="left"/>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center" wrapText="1"/>
    </xf>
    <xf numFmtId="0" fontId="3" fillId="8" borderId="9"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0" borderId="9"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indent="2"/>
    </xf>
    <xf numFmtId="0" fontId="3" fillId="0" borderId="6" xfId="0" applyFont="1" applyBorder="1" applyAlignment="1">
      <alignment horizontal="left" vertical="center" wrapText="1" indent="2"/>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wrapText="1"/>
    </xf>
    <xf numFmtId="0" fontId="29" fillId="0" borderId="2" xfId="0" applyFont="1" applyFill="1" applyBorder="1" applyAlignment="1">
      <alignment horizontal="center" wrapText="1"/>
    </xf>
    <xf numFmtId="0" fontId="40" fillId="0" borderId="2" xfId="0" applyFont="1" applyFill="1" applyBorder="1" applyAlignment="1">
      <alignment horizontal="center" vertical="center" wrapText="1"/>
    </xf>
  </cellXfs>
  <cellStyles count="7">
    <cellStyle name="=C:\WINNT35\SYSTEM32\COMMAND.COM" xfId="2" xr:uid="{233A307E-D0D0-4500-B34E-E0DA81E8A886}"/>
    <cellStyle name="Heading 1 2" xfId="1" xr:uid="{587B8968-C8DA-42E0-A5DC-F17EFB768074}"/>
    <cellStyle name="Heading 2 2" xfId="3" xr:uid="{528B23E5-0B08-4AAF-87AC-B6AB6FFE74A9}"/>
    <cellStyle name="Normal 2" xfId="4" xr:uid="{6AE8B437-562D-4551-8630-B6DD38D0773B}"/>
    <cellStyle name="Normal 4" xfId="6" xr:uid="{B389FA78-E0FD-425B-9114-8240B93E3472}"/>
    <cellStyle name="Normální" xfId="0" builtinId="0"/>
    <cellStyle name="optionalExposure" xfId="5" xr:uid="{E2D86D58-EDE3-4BD1-8E1A-A0320669BB5A}"/>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Strategy_and_Finance\4520\All\!!Avyk2025\CNB\!8_MPSS\!V&#221;KAZY\!COREP\Archiv\12\SDAT_corep_of.E250331%20(2025-12-31_MPSS).xlsx" TargetMode="External"/><Relationship Id="rId1" Type="http://schemas.openxmlformats.org/officeDocument/2006/relationships/externalLinkPath" Target="/Strategy_and_Finance/4520/All/!!Avyk2025/CNB/!8_MPSS/!V&#221;KAZY/!COREP/Archiv/12/SDAT_corep_of.E250331%20(2025-12-31_MPS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CKB\4500\4520\!!Avyk2024\CNB\!8_MPSS\UVEREJNENI\202412\Uve&#345;ejn&#283;n&#237;%20dle%20Na&#345;&#237;zen&#237;_CRR\_MPSS_vestnik_2021_08_20921560_priloha_1_vzory_uverej_crr_work_12_2024.xlsx" TargetMode="External"/><Relationship Id="rId1" Type="http://schemas.openxmlformats.org/officeDocument/2006/relationships/externalLinkPath" Target="file:///M:\CKB\4500\4520\!!Avyk2024\CNB\!8_MPSS\UVEREJNENI\202412\Uve&#345;ejn&#283;n&#237;%20dle%20Na&#345;&#237;zen&#237;_CRR\_MPSS_vestnik_2021_08_20921560_priloha_1_vzory_uverej_crr_work_12_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Strategy_and_Finance\4520\All\!!Avyk2025\CNB\!8_MPSS\!V&#221;KAZY\!COREP\Archiv\12\SDAT_corep_lr.E250331%20(2025-12-31_MPSS).xlsx" TargetMode="External"/><Relationship Id="rId1" Type="http://schemas.openxmlformats.org/officeDocument/2006/relationships/externalLinkPath" Target="/Strategy_and_Finance/4520/All/!!Avyk2025/CNB/!8_MPSS/!V&#221;KAZY/!COREP/Archiv/12/SDAT_corep_lr.E250331%20(2025-12-31_MPS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rategy_and_Finance/4520/All/!!Avyk2025/CNB/!8_MPSS/!V&#221;KAZY/!FINREP9/Archiv/SDAT_finrep9.E230630%20(2025-12-31_MPS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Strategy_and_Finance\4520\All\!!Avyk2025\CNB\!8_MPSS\UVEREJNENI\202512\4Q2025_Pillar3Disclosure_cz_MPSS_Steigl.xlsx" TargetMode="External"/><Relationship Id="rId1" Type="http://schemas.openxmlformats.org/officeDocument/2006/relationships/externalLinkPath" Target="4Q2025_Pillar3Disclosure_cz_MPSS_Steigl.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L:\Strategy_and_Finance\4520\All\!!Avyk2025\CNB\!8_MPSS\UVEREJNENI\202512\4Q2025_Pillar3Disclosure_cz_MPSS__Hola.xlsx" TargetMode="External"/><Relationship Id="rId1" Type="http://schemas.openxmlformats.org/officeDocument/2006/relationships/externalLinkPath" Target="4Q2025_Pillar3Disclosure_cz_MPSS__Ho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_00.01"/>
      <sheetName val="C_01.00"/>
      <sheetName val="C_02.00.a"/>
      <sheetName val="C_02.00.b"/>
      <sheetName val="C_03.00"/>
      <sheetName val="C_04.00"/>
      <sheetName val="C_05.01"/>
      <sheetName val="C_05.02"/>
      <sheetName val="C_06.01"/>
      <sheetName val="C_06.02"/>
      <sheetName val="C_07.00.a(Template)"/>
      <sheetName val="C_07.00.b(Template)"/>
      <sheetName val="C_07.00.c(Template)"/>
      <sheetName val="C_07.00.d(Template)"/>
      <sheetName val="C_08.01.a(qx01)"/>
      <sheetName val="C_08.01.a(qx2007)"/>
      <sheetName val="C_08.01.a(qx2008)"/>
      <sheetName val="C_08.01.a(qx2009)"/>
      <sheetName val="C_08.01.a(qx2010)"/>
      <sheetName val="C_08.01.a(qx2011)"/>
      <sheetName val="C_08.01.a(qx2012)"/>
      <sheetName val="C_08.01.a(qx2013)"/>
      <sheetName val="C_08.01.a(qx2014)"/>
      <sheetName val="C_08.01.a(qx2015)"/>
      <sheetName val="C_08.01.a(qx2018)"/>
      <sheetName val="C_08.01.a(qx2020)"/>
      <sheetName val="C_08.01.a(qx2021)"/>
      <sheetName val="C_08.01.a(qx2022)"/>
      <sheetName val="C_08.01.a(qx2023)"/>
      <sheetName val="C_08.01.a(qx2055)"/>
      <sheetName val="C_08.01.a(qx2068)"/>
      <sheetName val="C_08.01.a(qx2071)"/>
      <sheetName val="C_08.01.a(qx2072)"/>
      <sheetName val="C_08.01.a(qx2073)"/>
      <sheetName val="C_08.01.a(qx2074)"/>
      <sheetName val="C_08.01.a(qx2075)"/>
      <sheetName val="C_08.01.a(qx2076)"/>
      <sheetName val="C_08.01.a(qx2077)"/>
      <sheetName val="C_08.01.a(qx2078)"/>
      <sheetName val="C_08.01.a(qx2079)"/>
      <sheetName val="C_08.01.a(qx2080)"/>
      <sheetName val="C_08.01.a(qx2081)"/>
      <sheetName val="C_08.01.a(qx2082)"/>
      <sheetName val="C_08.01.b(qx01)"/>
      <sheetName val="C_08.01.b(qx2007)"/>
      <sheetName val="C_08.01.b(qx2008)"/>
      <sheetName val="C_08.01.b(qx2009)"/>
      <sheetName val="C_08.01.b(qx2010)"/>
      <sheetName val="C_08.01.b(qx2011)"/>
      <sheetName val="C_08.01.b(qx2012)"/>
      <sheetName val="C_08.01.b(qx2013)"/>
      <sheetName val="C_08.01.b(qx2014)"/>
      <sheetName val="C_08.01.b(qx2015)"/>
      <sheetName val="C_08.01.b(qx2018)"/>
      <sheetName val="C_08.01.b(qx2020)"/>
      <sheetName val="C_08.01.b(qx2021)"/>
      <sheetName val="C_08.01.b(qx2022)"/>
      <sheetName val="C_08.01.b(qx2023)"/>
      <sheetName val="C_08.01.b(qx2055)"/>
      <sheetName val="C_08.01.b(qx2068)"/>
      <sheetName val="C_08.01.b(qx2071)"/>
      <sheetName val="C_08.01.b(qx2072)"/>
      <sheetName val="C_08.01.b(qx2073)"/>
      <sheetName val="C_08.01.b(qx2074)"/>
      <sheetName val="C_08.01.b(qx2075)"/>
      <sheetName val="C_08.01.b(qx2076)"/>
      <sheetName val="C_08.01.b(qx2077)"/>
      <sheetName val="C_08.01.b(qx2078)"/>
      <sheetName val="C_08.01.b(qx2079)"/>
      <sheetName val="C_08.01.b(qx2080)"/>
      <sheetName val="C_08.01.b(qx2081)"/>
      <sheetName val="C_08.01.b(qx2082)"/>
      <sheetName val="C_08.01.c(qx01)"/>
      <sheetName val="C_08.01.c(qx2007)"/>
      <sheetName val="C_08.01.c(qx2008)"/>
      <sheetName val="C_08.01.c(qx2009)"/>
      <sheetName val="C_08.01.c(qx2010)"/>
      <sheetName val="C_08.01.c(qx2011)"/>
      <sheetName val="C_08.01.c(qx2012)"/>
      <sheetName val="C_08.01.c(qx2013)"/>
      <sheetName val="C_08.01.c(qx2014)"/>
      <sheetName val="C_08.01.c(qx2015)"/>
      <sheetName val="C_08.01.c(qx2018)"/>
      <sheetName val="C_08.01.c(qx2020)"/>
      <sheetName val="C_08.01.c(qx2021)"/>
      <sheetName val="C_08.01.c(qx2022)"/>
      <sheetName val="C_08.01.c(qx2023)"/>
      <sheetName val="C_08.01.c(qx2055)"/>
      <sheetName val="C_08.01.c(qx2068)"/>
      <sheetName val="C_08.01.c(qx2071)"/>
      <sheetName val="C_08.01.c(qx2072)"/>
      <sheetName val="C_08.01.c(qx2073)"/>
      <sheetName val="C_08.01.c(qx2074)"/>
      <sheetName val="C_08.01.c(qx2075)"/>
      <sheetName val="C_08.01.c(qx2076)"/>
      <sheetName val="C_08.01.c(qx2077)"/>
      <sheetName val="C_08.01.c(qx2078)"/>
      <sheetName val="C_08.01.c(qx2079)"/>
      <sheetName val="C_08.01.c(qx2080)"/>
      <sheetName val="C_08.01.c(qx2081)"/>
      <sheetName val="C_08.01.c(qx2082)"/>
      <sheetName val="C_08.02"/>
      <sheetName val="C_08.03(qx01)"/>
      <sheetName val="C_08.03(qx2007)"/>
      <sheetName val="C_08.03(qx2008)"/>
      <sheetName val="C_08.03(qx2009)"/>
      <sheetName val="C_08.03(qx2010)"/>
      <sheetName val="C_08.03(qx2011)"/>
      <sheetName val="C_08.03(qx2012)"/>
      <sheetName val="C_08.03(qx2013)"/>
      <sheetName val="C_08.03(qx2014)"/>
      <sheetName val="C_08.03(qx2015)"/>
      <sheetName val="C_08.03(qx2018)"/>
      <sheetName val="C_08.03(qx2020)"/>
      <sheetName val="C_08.03(qx2021)"/>
      <sheetName val="C_08.03(qx2022)"/>
      <sheetName val="C_08.03(qx2023)"/>
      <sheetName val="C_08.03(qx2055)"/>
      <sheetName val="C_08.03(qx2068)"/>
      <sheetName val="C_08.03(qx2071)"/>
      <sheetName val="C_08.03(qx2072)"/>
      <sheetName val="C_08.03(qx2073)"/>
      <sheetName val="C_08.03(qx2074)"/>
      <sheetName val="C_08.03(qx2075)"/>
      <sheetName val="C_08.03(qx2076)"/>
      <sheetName val="C_08.03(qx2077)"/>
      <sheetName val="C_08.03(qx2078)"/>
      <sheetName val="C_08.03(qx2079)"/>
      <sheetName val="C_08.03(qx2080)"/>
      <sheetName val="C_08.03(qx2081)"/>
      <sheetName val="C_08.03(qx2082)"/>
      <sheetName val="C_08.04"/>
      <sheetName val="C_08.05(Template)"/>
      <sheetName val="C_08.06(Template)"/>
      <sheetName val="C_08.07"/>
      <sheetName val="C_09.01.a(Template)"/>
      <sheetName val="C_09.01.b(Template)"/>
      <sheetName val="C_09.02(x1)"/>
      <sheetName val="C_09.04(AE)"/>
      <sheetName val="C_09.04(AT)"/>
      <sheetName val="C_09.04(AU)"/>
      <sheetName val="C_09.04(BE)"/>
      <sheetName val="C_09.04(BH)"/>
      <sheetName val="C_09.04(BY)"/>
      <sheetName val="C_09.04(CA)"/>
      <sheetName val="C_09.04(CH)"/>
      <sheetName val="C_09.04(CZ)"/>
      <sheetName val="C_09.04(DE)"/>
      <sheetName val="C_09.04(DK)"/>
      <sheetName val="C_09.04(ES)"/>
      <sheetName val="C_09.04(FR)"/>
      <sheetName val="C_09.04(GB)"/>
      <sheetName val="C_09.04(GI)"/>
      <sheetName val="C_09.04(GR)"/>
      <sheetName val="C_09.04(IE)"/>
      <sheetName val="C_09.04(IT)"/>
      <sheetName val="C_09.04(LI)"/>
      <sheetName val="C_09.04(LU)"/>
      <sheetName val="C_09.04(NL)"/>
      <sheetName val="C_09.04(NO)"/>
      <sheetName val="C_09.04(NZ)"/>
      <sheetName val="C_09.04(PL)"/>
      <sheetName val="C_09.04(RO)"/>
      <sheetName val="C_09.04(RU)"/>
      <sheetName val="C_09.04(SE)"/>
      <sheetName val="C_09.04(SK)"/>
      <sheetName val="C_09.04(TR)"/>
      <sheetName val="C_09.04(UA)"/>
      <sheetName val="C_09.04(US)"/>
      <sheetName val="C_09.04(x1)"/>
      <sheetName val="C_10.00"/>
      <sheetName val="C_10.01"/>
      <sheetName val="C_10.02"/>
      <sheetName val="C_11.00"/>
      <sheetName val="C_13.01"/>
      <sheetName val="C_14.00"/>
      <sheetName val="C_14.01(0010)"/>
      <sheetName val="C_14.01(0020)"/>
      <sheetName val="C_14.01(0030)"/>
      <sheetName val="C_14.01(0040)"/>
      <sheetName val="C_14.01(0050)"/>
      <sheetName val="C_14.01(0060)"/>
      <sheetName val="C_15.00(Template)"/>
      <sheetName val="C_16.01.a"/>
      <sheetName val="C_16.01.b"/>
      <sheetName val="C_17.01.a"/>
      <sheetName val="C_17.01.b"/>
      <sheetName val="C_17.02"/>
      <sheetName val="C_18.00"/>
      <sheetName val="C_19.00"/>
      <sheetName val="C_20.00"/>
      <sheetName val="C_21.00"/>
      <sheetName val="C_22.00"/>
      <sheetName val="C_23.00"/>
      <sheetName val="C_24.00"/>
      <sheetName val="C_25.01.a"/>
      <sheetName val="C_25.01.b"/>
      <sheetName val="C_32.01"/>
      <sheetName val="C_32.02.a"/>
      <sheetName val="C_32.02.b"/>
      <sheetName val="C_32.02.c"/>
      <sheetName val="C_32.03"/>
      <sheetName val="C_32.04"/>
      <sheetName val="C_33.00.a(CZ)"/>
      <sheetName val="C_33.00.a(x1)"/>
      <sheetName val="C_33.00.b(CZ)"/>
      <sheetName val="C_33.00.b(x1)"/>
      <sheetName val="C_34.01.a"/>
      <sheetName val="C_34.01.b"/>
      <sheetName val="C_34.02"/>
      <sheetName val="C_34.03"/>
      <sheetName val="C_34.04"/>
      <sheetName val="C_34.05"/>
      <sheetName val="C_34.06"/>
      <sheetName val="C_34.07(Template)"/>
      <sheetName val="C_34.08.a"/>
      <sheetName val="C_34.08.b"/>
      <sheetName val="C_34.09"/>
      <sheetName val="C_34.10"/>
      <sheetName val="C_34.11"/>
      <sheetName val="C_35.01"/>
      <sheetName val="C_35.02"/>
      <sheetName val="C_35.03"/>
      <sheetName val="C_36.00.a"/>
      <sheetName val="C_36.00.b"/>
    </sheetNames>
    <sheetDataSet>
      <sheetData sheetId="0"/>
      <sheetData sheetId="1">
        <row r="8">
          <cell r="D8">
            <v>8377806835.9864988</v>
          </cell>
        </row>
        <row r="9">
          <cell r="D9">
            <v>8360719257.9864988</v>
          </cell>
        </row>
        <row r="10">
          <cell r="D10">
            <v>8360719257.9864988</v>
          </cell>
        </row>
        <row r="12">
          <cell r="D12">
            <v>2062500000</v>
          </cell>
        </row>
        <row r="15">
          <cell r="D15">
            <v>487500000</v>
          </cell>
        </row>
        <row r="16">
          <cell r="D16"/>
        </row>
        <row r="20">
          <cell r="D20"/>
        </row>
        <row r="22">
          <cell r="D22">
            <v>5017178653.3000002</v>
          </cell>
        </row>
        <row r="23">
          <cell r="D23">
            <v>-9.9999999999999995E-7</v>
          </cell>
        </row>
        <row r="26">
          <cell r="D26"/>
        </row>
        <row r="27">
          <cell r="D27">
            <v>1151681470.25</v>
          </cell>
        </row>
        <row r="28">
          <cell r="D28"/>
        </row>
        <row r="29">
          <cell r="D29"/>
        </row>
        <row r="30">
          <cell r="D30"/>
        </row>
        <row r="31">
          <cell r="D31"/>
        </row>
        <row r="33">
          <cell r="D33"/>
        </row>
        <row r="34">
          <cell r="D34"/>
        </row>
        <row r="35">
          <cell r="D35"/>
        </row>
        <row r="37">
          <cell r="D37"/>
        </row>
        <row r="38">
          <cell r="D38"/>
        </row>
        <row r="43">
          <cell r="D43">
            <v>-342668008.88999999</v>
          </cell>
        </row>
        <row r="49">
          <cell r="D49"/>
        </row>
        <row r="50">
          <cell r="D50"/>
        </row>
        <row r="51">
          <cell r="D51"/>
        </row>
        <row r="55">
          <cell r="D55"/>
        </row>
        <row r="56">
          <cell r="D56"/>
        </row>
        <row r="57">
          <cell r="D57"/>
        </row>
        <row r="58">
          <cell r="D58"/>
        </row>
        <row r="59">
          <cell r="D59"/>
        </row>
        <row r="60">
          <cell r="D60"/>
        </row>
        <row r="61">
          <cell r="D61"/>
        </row>
        <row r="62">
          <cell r="D62"/>
        </row>
        <row r="63">
          <cell r="D63"/>
        </row>
        <row r="64">
          <cell r="D64"/>
        </row>
        <row r="65">
          <cell r="D65"/>
        </row>
        <row r="66">
          <cell r="D66"/>
        </row>
        <row r="67">
          <cell r="D67"/>
        </row>
        <row r="68">
          <cell r="D68">
            <v>-15472856.6735</v>
          </cell>
        </row>
        <row r="70">
          <cell r="D70"/>
        </row>
        <row r="74">
          <cell r="D74"/>
        </row>
        <row r="76">
          <cell r="D76"/>
        </row>
        <row r="78">
          <cell r="D78"/>
        </row>
        <row r="79">
          <cell r="D79"/>
        </row>
        <row r="83">
          <cell r="D83"/>
        </row>
        <row r="84">
          <cell r="D84"/>
        </row>
        <row r="85">
          <cell r="D85"/>
        </row>
        <row r="86">
          <cell r="D86"/>
        </row>
        <row r="87">
          <cell r="D87"/>
        </row>
        <row r="88">
          <cell r="D88"/>
        </row>
        <row r="89">
          <cell r="D89"/>
        </row>
        <row r="90">
          <cell r="D90"/>
        </row>
        <row r="91">
          <cell r="D91"/>
        </row>
        <row r="93">
          <cell r="D93"/>
        </row>
        <row r="94">
          <cell r="D94"/>
        </row>
        <row r="95">
          <cell r="D95">
            <v>17087578</v>
          </cell>
        </row>
        <row r="97">
          <cell r="D97"/>
        </row>
        <row r="99">
          <cell r="D99"/>
        </row>
        <row r="100">
          <cell r="D100"/>
        </row>
        <row r="104">
          <cell r="D104"/>
        </row>
        <row r="105">
          <cell r="D105"/>
        </row>
        <row r="106">
          <cell r="D106"/>
        </row>
        <row r="107">
          <cell r="D107"/>
        </row>
        <row r="108">
          <cell r="D108">
            <v>17087578</v>
          </cell>
        </row>
        <row r="109">
          <cell r="D109"/>
        </row>
        <row r="110">
          <cell r="D110"/>
        </row>
        <row r="111">
          <cell r="D111"/>
        </row>
        <row r="112">
          <cell r="D112"/>
        </row>
        <row r="113">
          <cell r="D113"/>
        </row>
        <row r="114">
          <cell r="D114"/>
        </row>
        <row r="116">
          <cell r="D116"/>
        </row>
        <row r="117">
          <cell r="D117"/>
        </row>
      </sheetData>
      <sheetData sheetId="2">
        <row r="8">
          <cell r="D8">
            <v>21379641186.033676</v>
          </cell>
        </row>
        <row r="11">
          <cell r="D11">
            <v>18687467731.567348</v>
          </cell>
        </row>
        <row r="14">
          <cell r="D14"/>
        </row>
        <row r="47">
          <cell r="D47">
            <v>788906168</v>
          </cell>
        </row>
        <row r="55">
          <cell r="D55">
            <v>17393360998</v>
          </cell>
        </row>
        <row r="71">
          <cell r="D71"/>
        </row>
        <row r="72">
          <cell r="D72"/>
        </row>
        <row r="75">
          <cell r="D75"/>
        </row>
        <row r="76">
          <cell r="D76"/>
        </row>
        <row r="87">
          <cell r="D87"/>
        </row>
        <row r="88">
          <cell r="D88">
            <v>2412206262.5</v>
          </cell>
        </row>
        <row r="90">
          <cell r="D90"/>
        </row>
        <row r="91">
          <cell r="D91"/>
        </row>
        <row r="92">
          <cell r="D92"/>
        </row>
        <row r="93">
          <cell r="D93"/>
        </row>
        <row r="94">
          <cell r="D94"/>
        </row>
        <row r="96">
          <cell r="D96"/>
        </row>
        <row r="99">
          <cell r="D99"/>
        </row>
        <row r="103">
          <cell r="D103"/>
        </row>
        <row r="105">
          <cell r="D105"/>
        </row>
        <row r="106">
          <cell r="D106"/>
        </row>
      </sheetData>
      <sheetData sheetId="3">
        <row r="9">
          <cell r="D9">
            <v>21099673994.067348</v>
          </cell>
        </row>
      </sheetData>
      <sheetData sheetId="4">
        <row r="8">
          <cell r="D8">
            <v>0.39105984919186421</v>
          </cell>
        </row>
        <row r="10">
          <cell r="D10">
            <v>0.39105984919186421</v>
          </cell>
        </row>
        <row r="12">
          <cell r="D12">
            <v>0.39185909450432355</v>
          </cell>
        </row>
        <row r="14">
          <cell r="D14">
            <v>0.39624874111027991</v>
          </cell>
        </row>
        <row r="15">
          <cell r="D15">
            <v>0.39624874111027991</v>
          </cell>
        </row>
        <row r="16">
          <cell r="D16">
            <v>0.39705859144279237</v>
          </cell>
        </row>
        <row r="17">
          <cell r="D17">
            <v>0.08</v>
          </cell>
        </row>
        <row r="18">
          <cell r="D18">
            <v>4.4999999999999998E-2</v>
          </cell>
        </row>
        <row r="19">
          <cell r="D19">
            <v>0.06</v>
          </cell>
        </row>
        <row r="23">
          <cell r="D23">
            <v>0.12232304720315319</v>
          </cell>
        </row>
        <row r="24">
          <cell r="D24">
            <v>8.732304720315319E-2</v>
          </cell>
        </row>
        <row r="29">
          <cell r="D29"/>
        </row>
      </sheetData>
      <sheetData sheetId="5">
        <row r="18">
          <cell r="D18">
            <v>16397859.92</v>
          </cell>
        </row>
        <row r="21">
          <cell r="D21"/>
        </row>
        <row r="23">
          <cell r="D23">
            <v>17087578</v>
          </cell>
        </row>
        <row r="29">
          <cell r="D29">
            <v>0</v>
          </cell>
        </row>
        <row r="32">
          <cell r="D32"/>
        </row>
        <row r="33">
          <cell r="D33"/>
        </row>
        <row r="34">
          <cell r="D34"/>
        </row>
        <row r="39">
          <cell r="D39"/>
        </row>
        <row r="49">
          <cell r="D49"/>
        </row>
        <row r="59">
          <cell r="D59"/>
        </row>
        <row r="69">
          <cell r="D69"/>
        </row>
        <row r="109">
          <cell r="D109">
            <v>904951661.90857732</v>
          </cell>
        </row>
        <row r="110">
          <cell r="D110">
            <v>534491029.65084195</v>
          </cell>
        </row>
        <row r="111">
          <cell r="D111"/>
        </row>
        <row r="112">
          <cell r="D112">
            <v>265748939.94239861</v>
          </cell>
        </row>
        <row r="113">
          <cell r="D113">
            <v>104711692.31533675</v>
          </cell>
        </row>
        <row r="114">
          <cell r="D114"/>
        </row>
        <row r="115">
          <cell r="D115"/>
        </row>
      </sheetData>
      <sheetData sheetId="6">
        <row r="11">
          <cell r="E11"/>
          <cell r="F11"/>
        </row>
        <row r="12">
          <cell r="E12"/>
          <cell r="F12"/>
        </row>
      </sheetData>
      <sheetData sheetId="7"/>
      <sheetData sheetId="8"/>
      <sheetData sheetId="9"/>
      <sheetData sheetId="10"/>
      <sheetData sheetId="11"/>
      <sheetData sheetId="12"/>
      <sheetData sheetId="13"/>
      <sheetData sheetId="14">
        <row r="18">
          <cell r="AL18">
            <v>0</v>
          </cell>
        </row>
        <row r="19">
          <cell r="AL19">
            <v>12472124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row r="19">
          <cell r="AL19">
            <v>12472124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10">
          <cell r="L10"/>
        </row>
      </sheetData>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ow r="24">
          <cell r="X24">
            <v>12472124</v>
          </cell>
        </row>
        <row r="25">
          <cell r="X25"/>
        </row>
      </sheetData>
      <sheetData sheetId="210"/>
      <sheetData sheetId="211"/>
      <sheetData sheetId="212"/>
      <sheetData sheetId="213"/>
      <sheetData sheetId="214"/>
      <sheetData sheetId="215"/>
      <sheetData sheetId="216"/>
      <sheetData sheetId="217"/>
      <sheetData sheetId="218">
        <row r="8">
          <cell r="E8"/>
        </row>
        <row r="18">
          <cell r="E18"/>
        </row>
      </sheetData>
      <sheetData sheetId="219"/>
      <sheetData sheetId="220"/>
      <sheetData sheetId="221"/>
      <sheetData sheetId="222"/>
      <sheetData sheetId="223"/>
      <sheetData sheetId="2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ce_Legenda"/>
      <sheetName val="OBSAH"/>
      <sheetName val="PŘÍLOHA I"/>
      <sheetName val="EU OV1"/>
      <sheetName val="EU KM1"/>
      <sheetName val="EU OVC"/>
      <sheetName val="EU CC1"/>
      <sheetName val="EU CC2 "/>
      <sheetName val="EU CCA  "/>
      <sheetName val="EU LIQA"/>
      <sheetName val="EU REMA"/>
      <sheetName val="EU REM1"/>
      <sheetName val="EU REM2"/>
      <sheetName val="EU REM3"/>
      <sheetName val="EU REM4"/>
      <sheetName val="EU LI1 "/>
      <sheetName val="EU LI2"/>
      <sheetName val="EU INS1"/>
      <sheetName val="EU INS2"/>
      <sheetName val="PŘÍLOHA III"/>
      <sheetName val="EU OVA"/>
      <sheetName val="EU OVB"/>
      <sheetName val="PŘÍLOHA V"/>
      <sheetName val=" EU LI3"/>
      <sheetName val="EU LIA"/>
      <sheetName val="EU LIB"/>
      <sheetName val="EU PV1"/>
      <sheetName val="PŘÍLOHA VII"/>
      <sheetName val="PŘÍLOHA IX"/>
      <sheetName val="EU CCyB1"/>
      <sheetName val="EU CCyB2"/>
      <sheetName val="PŘÍLOHA XI"/>
      <sheetName val="EU LR1 – LRSum"/>
      <sheetName val="EU LR2 – LRCom"/>
      <sheetName val="EU LR3 – LRSpl"/>
      <sheetName val="EU LRA"/>
      <sheetName val="PŘÍLOHA XIII"/>
      <sheetName val="EU LIQ1"/>
      <sheetName val="EU LIQB"/>
      <sheetName val="EU LIQ2"/>
      <sheetName val="PŘÍLOHA XV"/>
      <sheetName val="EU CRA"/>
      <sheetName val="EU CRB"/>
      <sheetName val="EU CR1"/>
      <sheetName val="EU CR1-A"/>
      <sheetName val="EU CR2"/>
      <sheetName val="EU CR2a"/>
      <sheetName val="EU CQ1"/>
      <sheetName val="EU CQ2"/>
      <sheetName val="EU CQ3"/>
      <sheetName val="EU CQ4"/>
      <sheetName val=" EU CQ5"/>
      <sheetName val="EU CQ6"/>
      <sheetName val="EU CQ7"/>
      <sheetName val="EU CQ8"/>
      <sheetName val="PŘÍLOHA XVII"/>
      <sheetName val="EU CRC"/>
      <sheetName val="EU CR3"/>
      <sheetName val="PŘÍLOHA XIX"/>
      <sheetName val="EU CRD"/>
      <sheetName val="EU CR4"/>
      <sheetName val="EU CR5"/>
      <sheetName val="PŘÍLOHA XXI"/>
      <sheetName val="EU CRE"/>
      <sheetName val="EU CR6"/>
      <sheetName val="EU CR6-A"/>
      <sheetName val="EU CR7"/>
      <sheetName val="EU CR7-A"/>
      <sheetName val="EU CR8"/>
      <sheetName val="EU CR9"/>
      <sheetName val="EU CR9.1"/>
      <sheetName val="PŘÍLOHA XXIII"/>
      <sheetName val="EU CR10 "/>
      <sheetName val="PŘÍLOHA XXV"/>
      <sheetName val="EU CCRA"/>
      <sheetName val="EU CCR1"/>
      <sheetName val="EU CCR2"/>
      <sheetName val="EU CCR3"/>
      <sheetName val="EU CCR4"/>
      <sheetName val="EU CCR5"/>
      <sheetName val="EU CCR6"/>
      <sheetName val="EU CCR7"/>
      <sheetName val="EU CCR8"/>
      <sheetName val="PŘÍLOHA XXVII"/>
      <sheetName val="EU SECA"/>
      <sheetName val="EU SEC1"/>
      <sheetName val="EU SEC2"/>
      <sheetName val="EU SEC3"/>
      <sheetName val="EU SEC4"/>
      <sheetName val="EU SEC5"/>
      <sheetName val="PŘÍLOHA XXIX"/>
      <sheetName val="EU MRA"/>
      <sheetName val="EU MR1"/>
      <sheetName val="EU MRB"/>
      <sheetName val="EU MR2-A"/>
      <sheetName val="EU MR2-B"/>
      <sheetName val="EU MR3"/>
      <sheetName val="EU MR4"/>
      <sheetName val="PŘÍLOHA XXXI"/>
      <sheetName val="EU ORA"/>
      <sheetName val="EU OR1"/>
      <sheetName val="PŘÍLOHA XXXIII"/>
      <sheetName val="EU REM5"/>
      <sheetName val="PŘÍLOHA XXXV"/>
      <sheetName val="EU AE1"/>
      <sheetName val="EU AE2"/>
      <sheetName val=" EU AE3"/>
      <sheetName val="EU AE4"/>
      <sheetName val="EBA_GL_2018_01"/>
      <sheetName val="IFRS9 (468)"/>
    </sheetNames>
    <sheetDataSet>
      <sheetData sheetId="0"/>
      <sheetData sheetId="1"/>
      <sheetData sheetId="2"/>
      <sheetData sheetId="3">
        <row r="8">
          <cell r="D8">
            <v>19668.49147361191</v>
          </cell>
        </row>
        <row r="9">
          <cell r="D9">
            <v>0</v>
          </cell>
        </row>
        <row r="13">
          <cell r="D13">
            <v>19668.49147361191</v>
          </cell>
        </row>
        <row r="14">
          <cell r="D14">
            <v>10.792266</v>
          </cell>
        </row>
        <row r="19">
          <cell r="D19">
            <v>10.792266</v>
          </cell>
        </row>
        <row r="25">
          <cell r="D25">
            <v>0</v>
          </cell>
        </row>
        <row r="26">
          <cell r="D26">
            <v>0</v>
          </cell>
        </row>
        <row r="31">
          <cell r="D31">
            <v>0</v>
          </cell>
        </row>
        <row r="35">
          <cell r="D35">
            <v>1395.8355329812625</v>
          </cell>
        </row>
        <row r="39">
          <cell r="D39">
            <v>10.610265974999999</v>
          </cell>
        </row>
        <row r="44">
          <cell r="D44">
            <v>21085.729538568172</v>
          </cell>
        </row>
      </sheetData>
      <sheetData sheetId="4">
        <row r="10">
          <cell r="D10">
            <v>7862.4531141661146</v>
          </cell>
          <cell r="E10">
            <v>7528.3767173600045</v>
          </cell>
          <cell r="F10">
            <v>5812.8043792400094</v>
          </cell>
          <cell r="G10">
            <v>5370.9518132698977</v>
          </cell>
        </row>
        <row r="11">
          <cell r="D11">
            <v>7862.4531141661146</v>
          </cell>
          <cell r="E11">
            <v>7528.3767173600045</v>
          </cell>
          <cell r="F11">
            <v>5812.8043792400094</v>
          </cell>
          <cell r="G11">
            <v>5370.9518132698977</v>
          </cell>
        </row>
        <row r="12">
          <cell r="D12">
            <v>7966.8357231661148</v>
          </cell>
          <cell r="E12">
            <v>7602.9511613600043</v>
          </cell>
          <cell r="F12">
            <v>5916.5945782400095</v>
          </cell>
          <cell r="G12">
            <v>5370.9518132698977</v>
          </cell>
        </row>
        <row r="14">
          <cell r="D14">
            <v>21085.729538568172</v>
          </cell>
          <cell r="E14">
            <v>22705.402805466252</v>
          </cell>
          <cell r="F14">
            <v>23505.91015778865</v>
          </cell>
          <cell r="G14">
            <v>25935.173979416551</v>
          </cell>
        </row>
        <row r="16">
          <cell r="D16">
            <v>0.37288029801315636</v>
          </cell>
          <cell r="E16">
            <v>0.33156763532719941</v>
          </cell>
          <cell r="F16">
            <v>0.24729118507729617</v>
          </cell>
          <cell r="G16">
            <v>0.20709141251693752</v>
          </cell>
        </row>
        <row r="17">
          <cell r="D17">
            <v>0.37288029801315636</v>
          </cell>
          <cell r="E17">
            <v>0.33156763532719941</v>
          </cell>
          <cell r="F17">
            <v>0.24729118507729617</v>
          </cell>
          <cell r="G17">
            <v>0.20709141251693752</v>
          </cell>
        </row>
        <row r="18">
          <cell r="D18">
            <v>0.37783068916794532</v>
          </cell>
          <cell r="E18">
            <v>0.33485207139904249</v>
          </cell>
          <cell r="F18">
            <v>0.25170667881071407</v>
          </cell>
          <cell r="G18">
            <v>0.20709141251693752</v>
          </cell>
        </row>
        <row r="23">
          <cell r="D23">
            <v>0.08</v>
          </cell>
          <cell r="E23">
            <v>0.08</v>
          </cell>
          <cell r="F23">
            <v>0.08</v>
          </cell>
          <cell r="G23">
            <v>0.08</v>
          </cell>
        </row>
        <row r="25">
          <cell r="D25">
            <v>2.5000000000000001E-2</v>
          </cell>
          <cell r="E25">
            <v>2.5000000000000001E-2</v>
          </cell>
          <cell r="F25">
            <v>2.4999999999999998E-2</v>
          </cell>
          <cell r="G25">
            <v>2.5000000000000001E-2</v>
          </cell>
        </row>
        <row r="26">
          <cell r="D26">
            <v>0</v>
          </cell>
          <cell r="E26">
            <v>0</v>
          </cell>
          <cell r="F26">
            <v>0</v>
          </cell>
          <cell r="G26">
            <v>0</v>
          </cell>
        </row>
        <row r="27">
          <cell r="D27">
            <v>1.242E-2</v>
          </cell>
          <cell r="E27">
            <v>1.9869999999999999E-2</v>
          </cell>
          <cell r="F27">
            <v>1.4999999999999999E-2</v>
          </cell>
          <cell r="G27">
            <v>5.0000000000000001E-3</v>
          </cell>
        </row>
        <row r="28">
          <cell r="D28">
            <v>0</v>
          </cell>
          <cell r="E28">
            <v>0</v>
          </cell>
          <cell r="F28">
            <v>0</v>
          </cell>
          <cell r="G28">
            <v>0</v>
          </cell>
        </row>
        <row r="29">
          <cell r="D29">
            <v>0</v>
          </cell>
          <cell r="E29">
            <v>0</v>
          </cell>
          <cell r="F29">
            <v>0</v>
          </cell>
          <cell r="G29">
            <v>0</v>
          </cell>
        </row>
        <row r="30">
          <cell r="D30">
            <v>0</v>
          </cell>
          <cell r="E30">
            <v>0</v>
          </cell>
          <cell r="F30">
            <v>0</v>
          </cell>
          <cell r="G30">
            <v>0</v>
          </cell>
        </row>
        <row r="31">
          <cell r="D31">
            <v>3.7420000000000002E-2</v>
          </cell>
          <cell r="E31">
            <v>4.487E-2</v>
          </cell>
          <cell r="F31">
            <v>0.04</v>
          </cell>
          <cell r="G31">
            <v>0.03</v>
          </cell>
        </row>
        <row r="32">
          <cell r="D32">
            <v>0.1174154629002588</v>
          </cell>
          <cell r="E32">
            <v>0.12486999999999999</v>
          </cell>
          <cell r="F32">
            <v>0.12</v>
          </cell>
          <cell r="G32">
            <v>0.11</v>
          </cell>
        </row>
        <row r="33">
          <cell r="D33">
            <v>0</v>
          </cell>
          <cell r="E33">
            <v>0</v>
          </cell>
          <cell r="F33">
            <v>0</v>
          </cell>
          <cell r="G33">
            <v>0</v>
          </cell>
        </row>
        <row r="35">
          <cell r="D35">
            <v>109646.57685122326</v>
          </cell>
          <cell r="E35">
            <v>109787.19629157841</v>
          </cell>
          <cell r="F35">
            <v>106253.89075702991</v>
          </cell>
          <cell r="G35">
            <v>103672.2186245528</v>
          </cell>
        </row>
        <row r="36">
          <cell r="D36">
            <v>7.1707237379918243E-2</v>
          </cell>
          <cell r="E36">
            <v>6.8572447167388806E-2</v>
          </cell>
          <cell r="F36">
            <v>5.4706743798512862E-2</v>
          </cell>
          <cell r="G36">
            <v>5.1807049997847597E-2</v>
          </cell>
        </row>
        <row r="38">
          <cell r="D38">
            <v>0</v>
          </cell>
          <cell r="E38">
            <v>0</v>
          </cell>
          <cell r="F38">
            <v>0</v>
          </cell>
          <cell r="G38">
            <v>0</v>
          </cell>
        </row>
        <row r="39">
          <cell r="D39">
            <v>0</v>
          </cell>
          <cell r="E39">
            <v>0</v>
          </cell>
          <cell r="F39">
            <v>0</v>
          </cell>
          <cell r="G39">
            <v>0</v>
          </cell>
        </row>
        <row r="40">
          <cell r="D40" t="str">
            <v>NA</v>
          </cell>
          <cell r="E40" t="str">
            <v>NA</v>
          </cell>
          <cell r="F40" t="str">
            <v>NA</v>
          </cell>
          <cell r="G40" t="str">
            <v>NA</v>
          </cell>
        </row>
        <row r="42">
          <cell r="D42">
            <v>0</v>
          </cell>
          <cell r="E42">
            <v>0</v>
          </cell>
          <cell r="F42">
            <v>0</v>
          </cell>
          <cell r="G42">
            <v>0</v>
          </cell>
        </row>
        <row r="43">
          <cell r="D43">
            <v>0</v>
          </cell>
          <cell r="E43">
            <v>0</v>
          </cell>
          <cell r="F43">
            <v>0</v>
          </cell>
          <cell r="G43">
            <v>0</v>
          </cell>
        </row>
        <row r="45">
          <cell r="D45" t="str">
            <v>NA</v>
          </cell>
          <cell r="E45" t="str">
            <v>NA</v>
          </cell>
          <cell r="F45" t="str">
            <v>NA</v>
          </cell>
          <cell r="G45" t="str">
            <v>NA</v>
          </cell>
        </row>
        <row r="46">
          <cell r="D46" t="str">
            <v>NA</v>
          </cell>
          <cell r="E46" t="str">
            <v>NA</v>
          </cell>
          <cell r="F46" t="str">
            <v>NA</v>
          </cell>
          <cell r="G46" t="str">
            <v>NA</v>
          </cell>
        </row>
        <row r="47">
          <cell r="D47" t="str">
            <v>NA</v>
          </cell>
          <cell r="E47" t="str">
            <v>NA</v>
          </cell>
          <cell r="F47" t="str">
            <v>NA</v>
          </cell>
          <cell r="G47" t="str">
            <v>NA</v>
          </cell>
        </row>
        <row r="48">
          <cell r="D48" t="str">
            <v>NA</v>
          </cell>
          <cell r="E48" t="str">
            <v>NA</v>
          </cell>
          <cell r="F48" t="str">
            <v>NA</v>
          </cell>
          <cell r="G48" t="str">
            <v>NA</v>
          </cell>
        </row>
        <row r="49">
          <cell r="D49" t="str">
            <v>NA</v>
          </cell>
          <cell r="E49" t="str">
            <v>NA</v>
          </cell>
          <cell r="F49" t="str">
            <v>NA</v>
          </cell>
          <cell r="G49" t="str">
            <v>NA</v>
          </cell>
        </row>
        <row r="51">
          <cell r="D51">
            <v>106214.35340071782</v>
          </cell>
          <cell r="E51">
            <v>102095.09011567026</v>
          </cell>
          <cell r="F51">
            <v>98755.751830885667</v>
          </cell>
          <cell r="G51">
            <v>93025.976819679112</v>
          </cell>
        </row>
        <row r="52">
          <cell r="D52">
            <v>69278.670908985863</v>
          </cell>
          <cell r="E52">
            <v>67941.063294458552</v>
          </cell>
          <cell r="F52">
            <v>65284.411008335563</v>
          </cell>
          <cell r="G52">
            <v>63400.863702812378</v>
          </cell>
        </row>
        <row r="53">
          <cell r="D53">
            <v>1.5331465226903069</v>
          </cell>
          <cell r="E53">
            <v>1.5027007992675527</v>
          </cell>
          <cell r="F53">
            <v>1.5127003568780983</v>
          </cell>
          <cell r="G53">
            <v>1.4672667119446923</v>
          </cell>
        </row>
      </sheetData>
      <sheetData sheetId="5"/>
      <sheetData sheetId="6"/>
      <sheetData sheetId="7"/>
      <sheetData sheetId="8"/>
      <sheetData sheetId="9"/>
      <sheetData sheetId="10"/>
      <sheetData sheetId="11"/>
      <sheetData sheetId="12"/>
      <sheetData sheetId="13"/>
      <sheetData sheetId="14"/>
      <sheetData sheetId="15">
        <row r="39">
          <cell r="C39" t="str">
            <v xml:space="preserve">Závazky celkem </v>
          </cell>
        </row>
        <row r="40">
          <cell r="C40" t="str">
            <v>Základní kapitál</v>
          </cell>
        </row>
        <row r="41">
          <cell r="C41" t="str">
            <v>Emisní ážio, fondy, nerozdělený zisk, oceňovací rozdíly a zisk za účetní období</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_00.01"/>
      <sheetName val="C_40.00.a"/>
      <sheetName val="C_40.00.b"/>
      <sheetName val="C_43.00.a"/>
      <sheetName val="C_43.00.b"/>
      <sheetName val="C_43.00.c"/>
      <sheetName val="C_44.00"/>
      <sheetName val="C_47.00"/>
      <sheetName val="C_48.01"/>
      <sheetName val="C_48.02"/>
    </sheetNames>
    <sheetDataSet>
      <sheetData sheetId="0"/>
      <sheetData sheetId="1"/>
      <sheetData sheetId="2"/>
      <sheetData sheetId="3"/>
      <sheetData sheetId="4"/>
      <sheetData sheetId="5"/>
      <sheetData sheetId="6"/>
      <sheetData sheetId="7">
        <row r="76">
          <cell r="D76">
            <v>107091579073.29286</v>
          </cell>
        </row>
        <row r="79">
          <cell r="D79">
            <v>7.8070744033613235E-2</v>
          </cell>
        </row>
        <row r="81">
          <cell r="D81"/>
        </row>
        <row r="82">
          <cell r="D82"/>
        </row>
        <row r="88">
          <cell r="D88"/>
        </row>
        <row r="90">
          <cell r="D90"/>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01.01"/>
      <sheetName val="F_01.02"/>
      <sheetName val="F_01.03"/>
      <sheetName val="F_02.00"/>
      <sheetName val="F_03.00"/>
      <sheetName val="F_04.01"/>
      <sheetName val="F_04.02.1"/>
      <sheetName val="F_04.02.2"/>
      <sheetName val="F_04.03.1"/>
      <sheetName val="F_04.04.1"/>
      <sheetName val="F_04.05"/>
      <sheetName val="F_05.01"/>
      <sheetName val="F_06.01"/>
      <sheetName val="F_07.01"/>
      <sheetName val="F_08.01.a"/>
      <sheetName val="F_08.01.b"/>
      <sheetName val="F_08.02"/>
      <sheetName val="F_09.01.1"/>
      <sheetName val="F_09.02"/>
      <sheetName val="F_10.00"/>
      <sheetName val="F_11.01"/>
      <sheetName val="F_11.03"/>
      <sheetName val="F_11.04"/>
      <sheetName val="F_12.01.a"/>
      <sheetName val="F_12.01.b"/>
      <sheetName val="F_12.02"/>
      <sheetName val="F_13.01"/>
      <sheetName val="F_13.02.1.a"/>
      <sheetName val="F_13.02.1.b"/>
      <sheetName val="F_13.03.1.a"/>
      <sheetName val="F_13.03.1.b"/>
      <sheetName val="F_14.00"/>
      <sheetName val="F_15.00.a"/>
      <sheetName val="F_15.00.b"/>
      <sheetName val="F_16.01"/>
      <sheetName val="F_16.02"/>
      <sheetName val="F_16.03"/>
      <sheetName val="F_16.04"/>
      <sheetName val="F_16.04.1"/>
      <sheetName val="F_16.05"/>
      <sheetName val="F_16.06"/>
      <sheetName val="F_16.07.a"/>
      <sheetName val="F_16.07.b"/>
      <sheetName val="F_16.08"/>
      <sheetName val="F_17.01"/>
      <sheetName val="F_17.02"/>
      <sheetName val="F_17.03"/>
      <sheetName val="F_18.00.a"/>
      <sheetName val="F_18.00.b"/>
      <sheetName val="F_18.00.c"/>
      <sheetName val="F_18.00.d"/>
      <sheetName val="F_18.00.e"/>
      <sheetName val="F_18.01"/>
      <sheetName val="F_18.02.a"/>
      <sheetName val="F_18.02.b"/>
      <sheetName val="F_18.02.c"/>
      <sheetName val="F_19.00.a"/>
      <sheetName val="F_19.00.b"/>
      <sheetName val="F_19.00.c"/>
      <sheetName val="F_19.00.d"/>
      <sheetName val="F_19.00.e"/>
      <sheetName val="F_20.01"/>
      <sheetName val="F_20.02"/>
      <sheetName val="F_20.03"/>
      <sheetName val="F_20.04(CZ)"/>
      <sheetName val="F_20.05.a(CZ)"/>
      <sheetName val="F_20.05.b(CZ)"/>
      <sheetName val="F_20.06(CZ)"/>
      <sheetName val="F_20.07.1(CZ)"/>
      <sheetName val="F_21.00"/>
      <sheetName val="F_22.01"/>
      <sheetName val="F_22.02"/>
      <sheetName val="F_23.01"/>
      <sheetName val="F_23.02"/>
      <sheetName val="F_23.03"/>
      <sheetName val="F_23.04"/>
      <sheetName val="F_23.05"/>
      <sheetName val="F_23.06"/>
      <sheetName val="F_24.01"/>
      <sheetName val="F_24.02"/>
      <sheetName val="F_24.03"/>
      <sheetName val="F_25.01.a"/>
      <sheetName val="F_25.01.b"/>
      <sheetName val="F_25.01.c"/>
      <sheetName val="F_25.01.d"/>
      <sheetName val="F_25.02.a"/>
      <sheetName val="F_25.02.b"/>
      <sheetName val="F_25.02.c"/>
      <sheetName val="F_25.03.a"/>
      <sheetName val="F_25.03.b"/>
      <sheetName val="F_26.00.a"/>
      <sheetName val="F_26.00.b"/>
      <sheetName val="F_30.01"/>
      <sheetName val="F_30.02"/>
      <sheetName val="F_31.01"/>
      <sheetName val="F_31.02"/>
      <sheetName val="F_40.01"/>
      <sheetName val="F_40.02"/>
      <sheetName val="F_41.01"/>
      <sheetName val="F_41.02"/>
      <sheetName val="F_42.00"/>
      <sheetName val="F_43.00"/>
      <sheetName val="F_44.01"/>
      <sheetName val="F_44.02"/>
      <sheetName val="F_44.03"/>
      <sheetName val="F_44.04"/>
      <sheetName val="F_45.01"/>
      <sheetName val="F_45.02"/>
      <sheetName val="F_45.03"/>
      <sheetName val="F_46.00"/>
      <sheetName val="F_47.00"/>
      <sheetName val="F_00.01"/>
    </sheetNames>
    <sheetDataSet>
      <sheetData sheetId="0">
        <row r="8">
          <cell r="D8">
            <v>107358828246.75528</v>
          </cell>
        </row>
        <row r="10">
          <cell r="D10"/>
        </row>
        <row r="11">
          <cell r="D11">
            <v>1618758943.9000001</v>
          </cell>
        </row>
        <row r="12">
          <cell r="D12">
            <v>16003945.390000001</v>
          </cell>
        </row>
        <row r="14">
          <cell r="D14"/>
        </row>
        <row r="15">
          <cell r="D15"/>
        </row>
        <row r="16">
          <cell r="D16"/>
        </row>
        <row r="18">
          <cell r="D18"/>
        </row>
        <row r="25">
          <cell r="D25"/>
        </row>
        <row r="29">
          <cell r="D29">
            <v>104795549931.24794</v>
          </cell>
        </row>
        <row r="32">
          <cell r="D32">
            <v>123597980.08</v>
          </cell>
        </row>
        <row r="33">
          <cell r="D33">
            <v>-36635936.18</v>
          </cell>
        </row>
        <row r="34">
          <cell r="D34"/>
        </row>
        <row r="35">
          <cell r="D35">
            <v>16059956.52</v>
          </cell>
        </row>
        <row r="39">
          <cell r="D39"/>
        </row>
        <row r="40">
          <cell r="D40">
            <v>738654370.47000003</v>
          </cell>
        </row>
        <row r="42">
          <cell r="D42"/>
        </row>
        <row r="43">
          <cell r="D43"/>
        </row>
        <row r="44">
          <cell r="D44">
            <v>86839055.327350006</v>
          </cell>
        </row>
        <row r="45">
          <cell r="D45"/>
        </row>
      </sheetData>
      <sheetData sheetId="1">
        <row r="8">
          <cell r="D8">
            <v>97784336450.616852</v>
          </cell>
        </row>
        <row r="9">
          <cell r="D9"/>
        </row>
        <row r="15">
          <cell r="D15"/>
        </row>
        <row r="19">
          <cell r="D19">
            <v>97242924066.521851</v>
          </cell>
        </row>
        <row r="23">
          <cell r="D23">
            <v>212952306.65000001</v>
          </cell>
        </row>
        <row r="24">
          <cell r="D24">
            <v>-81305145.599999994</v>
          </cell>
        </row>
        <row r="25">
          <cell r="D25">
            <v>21882982.890000001</v>
          </cell>
        </row>
        <row r="33">
          <cell r="D33">
            <v>108369950</v>
          </cell>
        </row>
        <row r="34">
          <cell r="D34">
            <v>43452818.200000003</v>
          </cell>
        </row>
        <row r="36">
          <cell r="D36">
            <v>236059471.95500001</v>
          </cell>
        </row>
      </sheetData>
      <sheetData sheetId="2">
        <row r="8">
          <cell r="D8">
            <v>9574491795.9699917</v>
          </cell>
        </row>
        <row r="9">
          <cell r="D9">
            <v>2062500000</v>
          </cell>
        </row>
        <row r="11">
          <cell r="D11">
            <v>487500000</v>
          </cell>
        </row>
        <row r="15">
          <cell r="D15">
            <v>32043282.309999999</v>
          </cell>
        </row>
        <row r="16">
          <cell r="D16"/>
        </row>
        <row r="36">
          <cell r="D36">
            <v>5017178653.3000002</v>
          </cell>
        </row>
        <row r="38">
          <cell r="D38">
            <v>1119638187.9400001</v>
          </cell>
        </row>
        <row r="41">
          <cell r="D41"/>
        </row>
        <row r="42">
          <cell r="D42">
            <v>855631672.41999185</v>
          </cell>
        </row>
        <row r="44">
          <cell r="D44"/>
        </row>
      </sheetData>
      <sheetData sheetId="3"/>
      <sheetData sheetId="4"/>
      <sheetData sheetId="5"/>
      <sheetData sheetId="6"/>
      <sheetData sheetId="7"/>
      <sheetData sheetId="8"/>
      <sheetData sheetId="9"/>
      <sheetData sheetId="10"/>
      <sheetData sheetId="11"/>
      <sheetData sheetId="12"/>
      <sheetData sheetId="13"/>
      <sheetData sheetId="14">
        <row r="13">
          <cell r="F13"/>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Zásady"/>
      <sheetName val="OBSAH"/>
      <sheetName val="EU OVC"/>
      <sheetName val="Tabulka EU CCA  "/>
      <sheetName val="EU LIQA"/>
      <sheetName val="REMA"/>
      <sheetName val="REM1"/>
      <sheetName val="REM2"/>
      <sheetName val="REM3"/>
      <sheetName val="REM4"/>
      <sheetName val="Šablona EU LI1 "/>
    </sheetNames>
    <sheetDataSet>
      <sheetData sheetId="0" refreshError="1"/>
      <sheetData sheetId="1" refreshError="1"/>
      <sheetData sheetId="2" refreshError="1"/>
      <sheetData sheetId="3" refreshError="1"/>
      <sheetData sheetId="4" refreshError="1"/>
      <sheetData sheetId="5">
        <row r="6">
          <cell r="D6" t="str">
            <v>Modré pyramida stavební spořitelna, a.s. (dále jen „MPSS“) je členem Skupiny KB (součást obezřetnostního konsolidačního celku KB), a společně s KB tvoří regulatorní likviditní podskupinu schválenou příslušným orgánem dohledu. 
Řízení strukturálních rizik v MPSS probíhá v rámci Skupiny KB a těží ze skupinové odbornosti, metodologické konzistence a synergií vyplývajících z centralizovaných funkcí.  Tyto činnosti jsou vykonávány na základě vnitroskupinových outsourcingových ujednání, primárně však smluv mezi MPSS a KB, která zajišťují používání jednotných metodik, metrik a reportovacích standardů napříč celou Skupinou KB, se zohledněním specifického rizikového profilu MPSS. 
Řízení strukturálních rizik v MPSS se řídí interní directivou 34-69-004/2026.</v>
          </cell>
        </row>
        <row r="7">
          <cell r="D7" t="str">
            <v xml:space="preserve">Strukturální rizika jsou vymezena v interní directivě 34-69-004/2026 a ve skupinové direktivě DIR23 | Řízení strukturálních rizik ve Skupině KB. MPSS přejímá jejich definici a výklad bez jakýchkoliv úprav. Konečnou odpovědnost za řádné a obezřetné řízení strukturálních rizik v MPSS nese její představenstvo.
Činnosti související s měřením, monitorováním a řízením strukturálních rizik MPSS vykonávají odbory KB Asset and Liability Management (KB ALM) a KB Treasury (KB TRE), které plní roli první linie obrany. Nezávislý dohled a odborný přezkum jsou zajišťovány funkcí řízení strukturálních rizik KB, která plní roli druhé linie obrany. 
Výbor MPSS ALCO zajišťuje koordinovaný a integrovaný přístup v oblasti řízení aktiv a pasiv a souvisejících strukturálních rizik a vykonává dohled nad dodržováním schváleného rizikového apetitu, regulatorních požadavků a skupinových standardů. </v>
          </cell>
        </row>
        <row r="8">
          <cell r="D8" t="str">
            <v>MPSS je od 1. 2. 2025 členem likviditní podskupiny KB a společně s KB tvoří regulatorní likviditní podskupinu schválenou příslušným orgánem dohledu. 
Povinnosti KB
-	dodržovat veškeré právní a regulatorní předpisy související s členstvím v likviditní podskupině a s řízením likvidity jejích členů. KB je v rámci likviditní podskupiny subjektem plně odpovědným za řízení likvidity a všech jejich prvků;
-	průběžně monitorovat likviditní pozici jednotlivých členů (KB i MPSS) jak individuálně, tak i konsolidovanou pozici likviditní podskupiny;
-	zohledňovat při řízení likviditní pozice specifické charakteristiky stavební spořitelny;
-	zajišťovat likviditní zdroje za celou likviditní podskupinu;
-	poskytnout MPSS likviditu v objemu a čase podle MPSS potřeb tak, aby finanční závazky byly vždy řádně a včas splněny;
-	poskytovat likviditu MPSS prostřednictvím dlouhodobých i krátkodobých úvěrů;
-	vést evidenci vzájemně poskytnutých prostředků likvidity v dostatečném detailu.
Povinnosti MPSS
-	dodržovat veškeré právní a regulatorní předpisy v souvislosti s členstvím v likviditní podskupině;
-	poskytnout KB likviditu v objemu a čase podle KB potřeb v případě přebytku likvidity na straně MPSS.
Vedení MPSS je pravidelně informováno prostřednictvím MPSS ALCO.</v>
          </cell>
        </row>
        <row r="9">
          <cell r="D9" t="str">
            <v>Výbor MPSS ALCO zajišťuje koordinovaný a integrovaný přístup v oblasti řízení aktiv a pasiv a souvisejících strukturálních rizik a vykonává dohled nad dodržováním schváleného rizikového apetitu, regulatorních požadavků a skupinových standardů.
V rámci své působnosti, vymezené ve statutu MPSS ALCO, výbor zejména:
- poskytuje doporučení představenstvu v oblasti řízení aktiv a pasiv a strukturálních rizik,
- vykonává průběžný monitoring a vyhodnocování strukturálních rizik,
- vykonává dohled nad dodržováním stanoveného rizikového apetitu v oblasti strukturálních rizik a souvisejících limitů,
- zajišťuje, že strukturální rizika jsou řádně zohledněna v obchodní strategii, finančním plánování a následně předmětem hodnocení v procesu SREP,
- posuzuje vývoj rizikového profilu, včetně výsledků stresového testování,
- přezkoumává adekvátnost a účinnost rámců, metodik, modelů a předpokladů používaných pro měření a řízení strukturálních rizik a v rozsahu svých pravomocí je schvaluje nebo doporučuje ke schválení představenstvu,
- přezkoumává a schvaluje nebo doporučuje ke schválení představenstvu klíčové strategie a politiky v oblasti řízení aktiv a pasiv a strukturálních rizik, včetně investiční a zajišťovací politiky nebo metodiky a pravidel po vnitrobankovní oceňování,
- zajišťuje adekvátnost systému sledování a reportingu strukturálních rizik včetně včasné eskalace závažných nálezů a překročení stanovených limitů na představenstvo.
Podrobnosti týkající se pravomocí, odpovědností a fungování MPSS ALCO jsou stanoveny ve Statutu MPSS ALCO.</v>
          </cell>
        </row>
        <row r="10">
          <cell r="D10" t="str">
            <v>Úroveň rizika likvidity je průběžně měřena sadou indikátorů, včetně těch regulatorních, které poskytují informace o míře podstoupeného rizika a současně jej porovnávají s nastavenými limity. Za účelem řízení rizika likvidity Skupina KB používá kombinaci instrumentů, které ve svém důsledku snižují úroveň dosaženého rizika.  Mezi tyto instrumenty patří produktová a cenová politika, která bezprostředně ovlivňuje klientské preference a tím i složení rozvahy Skupiny KB. Dále sem patří nástroje finančních trhů, jako jsou emise cenných papírů, přijímání finančních úvěrů a rovněž měnové deriváty, které transferují likviditu z jedné měny do druhé. Za účelem dostupnosti monetizace aktiv zahrnutých do likviditního polštáře Skupina KB testuje použití  a dostupnost tržních repo operací a také dodávacích repo operací s Českou národní bankou.</v>
          </cell>
        </row>
        <row r="11">
          <cell r="D11" t="str">
            <v>Skupina KB udržuje a pravidelně aktualizuje Plán pohotovostního financování (Contingency Funding Plan, CFP), který je zároveň nedílnou součástí skupinového ozdravného plánu.</v>
          </cell>
        </row>
        <row r="12">
          <cell r="D12" t="str">
            <v>Zátěžové testování je důležitou součástí rámce pro řízení rizika likvidity a jeho výsledky jsou pravidelně reportovány Představenstvu a Výboru pro řízení aktiv a pasiv.
První formou zátěžového testování jsou regulatorní ukazatele LCR a NSFR. LCR měří schopnost banky pokrýt 30-denní likviditní odlivy ve stresovém scénáři. 
Druhou formou zátěžového testování jsou stresové dynamické likviditní gapy, které měří schopnost banky ustát idiosynkratickou, tržní a kombinovanou krizi ve zvoleném horizontu přežití.</v>
          </cell>
        </row>
        <row r="13">
          <cell r="D13" t="str">
            <v>Závažné skutečnosti v oblasti strukturálních rizik MPSS, jako jsou zejména překročení limitů stanovených v rámci rizikového apetitu, významné změny rizikového profilu nebo nepříznivé výsledky stresového testování, jsou bez zbytečného odkladu eskalovány v souladu s příslušnými rámci řízení rizik a interními předpisy.
Eskalace probíhá na odpovídající řídící úrovni s ohledem na povahu a význam dané záležitosti a obvykle zahrnuje:
- MPSS ALCO, jako primární řídící platformu pro řízení strukturálních rizik MPSS,  
- KB ALCO, pokud je to relevantní s ohledem na zajištění řízení aktiv a pasiv nebo dopady na konsolidovanou či sub-konsolidovanou úroveň, 
- představenstvo MPSS, prostřednictvím MPSS ALCO, v případě záležitostí vyžadujících jeho rozhodnutí.</v>
          </cell>
        </row>
        <row r="14">
          <cell r="D14" t="str">
            <v>Představenstvo MPSS je pravidelně informováno o profilu rizika likvidity MPSS prostřednictvím čtvrtletního ALCO reportingu strukturálních rizik v rámci likviditní podskupiny KB–MPSS a posuzuje jeho soulad se strategií podnikání a stanovenou tolerancí k riziku.</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Zásady"/>
      <sheetName val="OBSAH"/>
      <sheetName val="EU OVC"/>
      <sheetName val="Tabulka EU CCA  "/>
      <sheetName val="EU LIQA"/>
      <sheetName val="REMA"/>
      <sheetName val="REM1"/>
      <sheetName val="REM2"/>
      <sheetName val="REM3"/>
      <sheetName val="REM4"/>
      <sheetName val="Šablona EU LI1 "/>
    </sheetNames>
    <sheetDataSet>
      <sheetData sheetId="0"/>
      <sheetData sheetId="1"/>
      <sheetData sheetId="2"/>
      <sheetData sheetId="3"/>
      <sheetData sheetId="4"/>
      <sheetData sheetId="5"/>
      <sheetData sheetId="6">
        <row r="7">
          <cell r="U7" t="str">
            <v>Představenstvo Modré pyramidy zaručuje, že implementace principů odměňování MP je v souladu s regulačními požadavky a strategií MP. za tímto účelem projednává dokument Remuneration strategy and principles. Dozorčí rada "Strategie odměňování a zásady" Představenstvo MP má rovněž důležitou roli v procesu nastavení strategických cílů. Dozorčí rada MP je odpovědná za pravidelné prověření zásad odměňování a jejich schválení. Výbor pro odměňování a personální otázky tímto účelem provádí prověření strategie odměňování, jakož i praxi odměňování na základě příslušných zpráv připravených HR. Jediný akcionář dává souhlas s celkovou výší odměn představenstva, jakož i odměňování jednotlivých členů představenstva na základě doporučení Výboru pro odměňování a personální otázky. Nezávislé ověření politiky odměňování, stejně jako praxe odměňování, je prováděno Interním auditem KB každoročně.
Výbor pro odměňování a personální otázky byl založen dne 6. září 2007. Jeho pravomoci a kompetence jsou stanoveny v jednacím řádu a stanovách společnosti.
Role Výboru pro odměňování a personální otázky:
Připravit, projednat a doporučit stanovisko dozorčí rady na vyhrazených dokumentech týkajících se odměňování a personálních otázek, a to pokud jde o odměňování členů vrcholového vedení (členové BoD). Poskytovat podporu a poradenství dozorčí radě ohledně celkové politiky odměňování.
Podporovat dozorčí radu v otázkách odměňování, dohlížet na implementaci a provoz systémů odměňování. Věnovat zvláštní pozornost posuzování mechanismu, s cílem zajistit, aby systém odměňování řádně bral v úvahu všechny druhy rizik, jakož i zajištění toho, aby celková politika odměňování byla v souladu s dlouhodobou strategií řádné a obezřetně řízené  instituce.</v>
          </cell>
        </row>
        <row r="8">
          <cell r="U8" t="str">
            <v>Externí poradci nebyli využiti</v>
          </cell>
        </row>
        <row r="9">
          <cell r="U9" t="str">
            <v>Zásady odměňování MPSS vycházejí ze zásad odměňování KB  a jsou na MPSS přiměřeně aplikovány včetně schematu odložených bonusů, které  je v rámci MPSS aplikováno pouze v případě, že zaměstnanec MPSS je součástí Identified staff KB Group a jeho variabilní odměna za přesáhla částku 50KEUR nebo 1/3 celkového příjmu. Součástí Identified staff KB Group je CEO MPSS.</v>
          </cell>
        </row>
        <row r="10">
          <cell r="U10" t="str">
            <v>Seznam pracovníků s významným vlivem na rizikový profil MPSS je každoročně identifikován ze strany Compliance, HR a Risku. Za rok 2025 představenstvo schválilo seznam vybraných pracovníků (dále i IS) vytvořených v souladu s regulací a s ohledem na kvalitativní a kvantitativní kritéria vhodných pro identifikaci kategorie zaměstnanců jejichž činnosti mají podstatný dopad na rizikový profil instituce („RTS“) v platném znění. Oproti roku 2024 došlo jen k minoritním změnám na seznamu z důvodu organizačních změn v MPSS.</v>
          </cell>
        </row>
        <row r="12">
          <cell r="U12" t="str">
            <v>Základní principy odměňování uplatňované pro celou společnost v rámci strategie MPSS v oblasti lidských zdrojů, jsou promítnuty do systému odměňování vybraných pracovníků. Vybraní zaměstnanci MPSS jsou odměňováni formou pevné složky odměny (zejména základní mzda) a pohyblivé složky odměny (dále jen „bonus“) a dalších peněžitých a jiných plnění, které jsou upraveny kolektivní smlouvou a dalšími vnitřními předpisy MPSS. Zaměstnanci mohou navíc obdržet práva k získání akcií mateřské společnosti Société Générale (Long Term Incentives – LTI). Základní mzdu stanovuje HR na základě zařazení do pracovní pozice a posouzení rozsahu a náročnosti pracovní pozice a míry v jaké konkrétní zaměstnanec splňuje předpoklady k jejímu optimálnímu vykonávání. V rámci MPSS jsou tak pevné složky odměny náležitě odstupňovány s ohledem na požadovanou odbornost a zejména odpovědnost každého jednotlivého zaměstnance. Nad rámec základní mzdy mají zaměstnanci stanoveno schéma variabilního odměňování za kvalitu plnění firemních, týmových a individuálních cílů. Výše pohyblivé složky je vyjádřena v procentech vzhledem k roční základní mzdě a je odlišná pro různé skupiny zaměstnanců na základě stanoveného rozpočtu. Maximální úroveň pohyblivé složky je 100% pevné složky odměny. 
MPSS je oprávněna celou pohyblivou složku odměny či její část anulovat, a to v případě, kdy zaměstnanec porušil své pracovní povinnosti nebo se choval či jednal v rozporu s vnitřními předpisy MPSS, zejména compliance. O přiznání pohyblivé složky odměny zaměstnanci rozhoduje jeho nadřízený. U vybraných pracovníkům musí být minimálně 20% cílů z oblasti řízení rizik, compliace a kvality.</v>
          </cell>
        </row>
        <row r="13">
          <cell r="U13" t="str">
            <v>Na úrovni MPSS jsou bonusy součástí rozpočtu banky, který zahrnuje i rozpočtování nákladů na rizika (Cost of Risk). Rozpočet se čerpá v závislosti na plnění hlavních ukazatelů, včetně ukazatele nákladů na rizika. Na indiviuální bázi je logika popsána v předchozím bodě.</v>
          </cell>
        </row>
        <row r="14">
          <cell r="U14" t="str">
            <v xml:space="preserve">Požadavek je součástí Principů odměňování.  </v>
          </cell>
        </row>
        <row r="16">
          <cell r="U16" t="str">
            <v xml:space="preserve">Zaručenou pohyblivou odměnu MPSS neposkytuje. Odstupné je přiznáváno v souladu s platnou legislativou, smlouvami a vnitřními předpisy. </v>
          </cell>
        </row>
        <row r="17">
          <cell r="U17" t="str">
            <v>Rozpočet na variabilní složku mezd se stanovuje v souladu s finančním plánem MP na daný obchodní rok. V souladu se strategií zohledňuje meziroční plánované změny v čistých bankovních výnosech (Net banking income), nákladech na rizika (Cost of Risk) a čistém zisku (Net profit) a podílu na trhu (Market Share).Rozpočet na variabilní složku odměny se čerpá v závislosti na plnění obchodního plánu Modré pyramidy ve všech jeho hlavních úrovních. Může být snížen o 0-100% v závislosti na plnění klíčových ukazatelů: čistých bankovních výnosů, obchodních výsledků, nákladů na rizika, čistého zisku a to podle čtvrtletních výsledků a podle kumulativních výsledků od začátku obchodního roku. O uplatnění malusu rozhoduje CEO. CEO může v případě plnění klíčových ukazatelů také rozhodnout o navýšení obálky na výplatu variabilní složky.</v>
          </cell>
        </row>
        <row r="18">
          <cell r="U18" t="str">
            <v>Výše pohyblivé složky je vyjádřena v procentech vzhledem k roční základní mzdě a je odlišná pro různé skupiny zaměstnanců. Maximální výše pohyblivé složky pro jednotlivé skupiny zaměstnanců je uvedena ve Mzdové směrnici a nepřesáhne 100% mzdy. Podmínka maximální výše variabilní odměny 100% zahrnuje veškeré variabilní odměny včetně dlouhodobých nástrojů ve formě LTIs.</v>
          </cell>
        </row>
        <row r="20">
          <cell r="U20" t="str">
            <v xml:space="preserve">Rozpočet na variabilní složku mezd se stanovuje v souladu s finančním plánem MP na daný obchodní rok. V souladu se strategií zohledňuje meziroční plánované změny v čistých bankovních výnosech (Net banking income), nákladech na rizika (Cost of Risk) a čistém zisku (Net profit) a podílu na trhu (Market Share).Rozpočet na variabilní složku odměny se čerpá v závislosti na plnění obchodního plánu Modré pyramidy ve všech jeho hlavních úrovních. Může být snížen o 0-100% v závislosti na plnění klíčových ukazatelů: čistých bankovních výnosů, obchodních výsledků, nákladů na rizika, čistého zisku a to podle čtvrtletních výsledků a podle kumulativních výsledků od začátku obchodního roku. O uplatnění malusu rozhoduje CEO. CEO může v případě plnění klíčových ukazatelů také rozhodnout o navýšení obálky na výplatu variabilní složky. </v>
          </cell>
        </row>
        <row r="25">
          <cell r="U25" t="str">
            <v xml:space="preserve">Pravidla odložených bonusů nejsou s ohledem na přiměřenost v MPSS uplatněna s výjimkou CEO, který je součástí skupiny zaměstnanců s významným vlivem na rizikový profil KB Group. U CEO je v případě, že jeho variabilní složka přesáhne částku 50K EUR nebo 1/3 celkového příjmu, je část variabilní složky odměny odložena min na 4 roky a vyplacena v nepeněžní formě (min 50%) v souladu s regulací CRD V. Odložená část variabilní složky podléhá výkonové podmínce banky a hodnocení rizik spojených s chováním zaměstnance,  v případě nesplnění těchto podmínek může být odložené variabilní složka částečně nebo zcela nevyplacena.  </v>
          </cell>
        </row>
        <row r="29">
          <cell r="U29" t="str">
            <v xml:space="preserve">Kromě pohyblivé složky ve formě bonusu, která je popsána výše mohou za účelem motivace na výsledcích skupiny Société Générale a k podpoření loajality vybraní zaměstnanci MPSS zdarma obdržet práva k akciím mateřské společnosti Société Générale (long term incentives – LTI). LTI přecházejí do osobního vlastnictví zaměstnance (tzv. vestují) po 3 letech od jejich příslibu (grantu) za předpokladu trvání zaměstnání a splnění výkonnostních podmínek hodnocených na úrovni skupiny Société Générale. LTI nejsou udělovány těm zaměstnancům, na které se vztahují zvláštní pravidla odměňování pro pracovníky s významným vlivem na rizikový profil banky (Identified staff), kteří podléhají pravidlům pro odklad pohyblivé složky odměny. 
V letech 2024 a 2025 nebyly LTIs přiděleny. </v>
          </cell>
        </row>
        <row r="30">
          <cell r="U30" t="str">
            <v>N/A</v>
          </cell>
        </row>
        <row r="32">
          <cell r="U32" t="str">
            <v>N/A</v>
          </cell>
        </row>
        <row r="33">
          <cell r="U33" t="str">
            <v>N/A</v>
          </cell>
        </row>
      </sheetData>
      <sheetData sheetId="7">
        <row r="5">
          <cell r="F5">
            <v>7</v>
          </cell>
          <cell r="G5">
            <v>3</v>
          </cell>
          <cell r="H5">
            <v>4</v>
          </cell>
          <cell r="I5">
            <v>2</v>
          </cell>
        </row>
        <row r="6">
          <cell r="F6">
            <v>5.4322000000000002E-2</v>
          </cell>
          <cell r="G6">
            <v>9.3606062999999988</v>
          </cell>
          <cell r="H6">
            <v>7.1791524000000004</v>
          </cell>
          <cell r="I6">
            <v>4.0567997</v>
          </cell>
        </row>
        <row r="7">
          <cell r="F7">
            <v>5.4322000000000002E-2</v>
          </cell>
          <cell r="G7">
            <v>9.3606062999999988</v>
          </cell>
          <cell r="H7">
            <v>7.1791524000000004</v>
          </cell>
          <cell r="I7">
            <v>4.0567997</v>
          </cell>
        </row>
        <row r="9">
          <cell r="F9">
            <v>0</v>
          </cell>
          <cell r="G9">
            <v>0</v>
          </cell>
          <cell r="H9">
            <v>0</v>
          </cell>
          <cell r="I9">
            <v>0</v>
          </cell>
        </row>
        <row r="10">
          <cell r="F10">
            <v>0</v>
          </cell>
          <cell r="G10">
            <v>0</v>
          </cell>
          <cell r="H10">
            <v>0</v>
          </cell>
          <cell r="I10">
            <v>0</v>
          </cell>
        </row>
        <row r="11">
          <cell r="F11">
            <v>0</v>
          </cell>
          <cell r="G11">
            <v>0</v>
          </cell>
          <cell r="H11">
            <v>0</v>
          </cell>
          <cell r="I11">
            <v>0</v>
          </cell>
        </row>
        <row r="13">
          <cell r="F13">
            <v>0</v>
          </cell>
          <cell r="G13">
            <v>0</v>
          </cell>
          <cell r="H13">
            <v>0</v>
          </cell>
          <cell r="I13">
            <v>0</v>
          </cell>
        </row>
        <row r="15">
          <cell r="F15">
            <v>7</v>
          </cell>
          <cell r="G15">
            <v>3</v>
          </cell>
          <cell r="H15">
            <v>4</v>
          </cell>
          <cell r="I15">
            <v>2</v>
          </cell>
        </row>
        <row r="16">
          <cell r="F16">
            <v>0</v>
          </cell>
          <cell r="G16">
            <v>3.9180000000000001</v>
          </cell>
          <cell r="H16">
            <v>1.2991999999999999</v>
          </cell>
          <cell r="I16">
            <v>1.0258</v>
          </cell>
        </row>
        <row r="17">
          <cell r="F17">
            <v>0</v>
          </cell>
          <cell r="G17">
            <v>3.6347572784844</v>
          </cell>
          <cell r="H17">
            <v>1.2991999999999999</v>
          </cell>
          <cell r="I17">
            <v>1.0258</v>
          </cell>
        </row>
        <row r="18">
          <cell r="F18">
            <v>0</v>
          </cell>
          <cell r="G18">
            <v>0.2265837786912</v>
          </cell>
          <cell r="H18">
            <v>0</v>
          </cell>
          <cell r="I18">
            <v>0</v>
          </cell>
        </row>
        <row r="19">
          <cell r="F19">
            <v>0</v>
          </cell>
          <cell r="G19">
            <v>0</v>
          </cell>
          <cell r="H19">
            <v>0</v>
          </cell>
          <cell r="I19">
            <v>0</v>
          </cell>
        </row>
        <row r="20">
          <cell r="F20">
            <v>0</v>
          </cell>
          <cell r="G20">
            <v>0</v>
          </cell>
          <cell r="H20">
            <v>0</v>
          </cell>
          <cell r="I20">
            <v>0</v>
          </cell>
        </row>
        <row r="21">
          <cell r="F21">
            <v>0</v>
          </cell>
          <cell r="G21">
            <v>0.28324272151559998</v>
          </cell>
          <cell r="H21">
            <v>0</v>
          </cell>
          <cell r="I21">
            <v>0</v>
          </cell>
        </row>
        <row r="22">
          <cell r="F22">
            <v>0</v>
          </cell>
          <cell r="G22">
            <v>0.1132918893456</v>
          </cell>
          <cell r="H22">
            <v>0</v>
          </cell>
          <cell r="I22">
            <v>0</v>
          </cell>
        </row>
        <row r="23">
          <cell r="F23">
            <v>0</v>
          </cell>
          <cell r="G23">
            <v>0</v>
          </cell>
          <cell r="H23">
            <v>0</v>
          </cell>
          <cell r="I23">
            <v>0</v>
          </cell>
        </row>
        <row r="24">
          <cell r="F24">
            <v>0</v>
          </cell>
          <cell r="G24">
            <v>0</v>
          </cell>
          <cell r="H24">
            <v>0</v>
          </cell>
          <cell r="I24">
            <v>0</v>
          </cell>
        </row>
        <row r="25">
          <cell r="F25">
            <v>0</v>
          </cell>
          <cell r="G25">
            <v>0</v>
          </cell>
          <cell r="H25">
            <v>0</v>
          </cell>
          <cell r="I25">
            <v>0</v>
          </cell>
        </row>
        <row r="26">
          <cell r="F26">
            <v>0</v>
          </cell>
          <cell r="G26">
            <v>0</v>
          </cell>
          <cell r="H26">
            <v>0</v>
          </cell>
          <cell r="I26">
            <v>0</v>
          </cell>
        </row>
        <row r="27">
          <cell r="F27">
            <v>5.4322000000000002E-2</v>
          </cell>
          <cell r="G27">
            <v>13.278606299999998</v>
          </cell>
          <cell r="H27">
            <v>8.4783524000000003</v>
          </cell>
          <cell r="I27">
            <v>5.0825997000000003</v>
          </cell>
        </row>
      </sheetData>
      <sheetData sheetId="8">
        <row r="7">
          <cell r="D7">
            <v>0</v>
          </cell>
          <cell r="E7">
            <v>0</v>
          </cell>
          <cell r="F7">
            <v>0</v>
          </cell>
          <cell r="G7">
            <v>0</v>
          </cell>
        </row>
        <row r="8">
          <cell r="D8">
            <v>0</v>
          </cell>
          <cell r="E8">
            <v>0</v>
          </cell>
          <cell r="F8">
            <v>0</v>
          </cell>
          <cell r="G8">
            <v>0</v>
          </cell>
        </row>
        <row r="9">
          <cell r="D9">
            <v>0</v>
          </cell>
          <cell r="E9">
            <v>0</v>
          </cell>
          <cell r="F9">
            <v>0</v>
          </cell>
          <cell r="G9">
            <v>0</v>
          </cell>
        </row>
        <row r="11">
          <cell r="D11">
            <v>0</v>
          </cell>
          <cell r="E11">
            <v>0</v>
          </cell>
          <cell r="F11">
            <v>0</v>
          </cell>
          <cell r="G11">
            <v>0</v>
          </cell>
        </row>
        <row r="12">
          <cell r="D12">
            <v>0</v>
          </cell>
          <cell r="E12">
            <v>0</v>
          </cell>
          <cell r="F12">
            <v>0</v>
          </cell>
          <cell r="G12">
            <v>0</v>
          </cell>
        </row>
        <row r="14">
          <cell r="D14">
            <v>0</v>
          </cell>
          <cell r="E14">
            <v>0</v>
          </cell>
          <cell r="F14">
            <v>0</v>
          </cell>
          <cell r="G14">
            <v>0</v>
          </cell>
        </row>
        <row r="15">
          <cell r="D15">
            <v>0</v>
          </cell>
          <cell r="E15">
            <v>0</v>
          </cell>
          <cell r="F15">
            <v>0</v>
          </cell>
          <cell r="G15">
            <v>0</v>
          </cell>
        </row>
        <row r="16">
          <cell r="D16">
            <v>0</v>
          </cell>
          <cell r="E16">
            <v>0</v>
          </cell>
          <cell r="F16">
            <v>0</v>
          </cell>
          <cell r="G16">
            <v>0</v>
          </cell>
        </row>
        <row r="17">
          <cell r="D17">
            <v>0</v>
          </cell>
          <cell r="E17">
            <v>0</v>
          </cell>
          <cell r="F17">
            <v>0</v>
          </cell>
          <cell r="G17">
            <v>0</v>
          </cell>
        </row>
        <row r="18">
          <cell r="D18">
            <v>0</v>
          </cell>
          <cell r="E18">
            <v>0</v>
          </cell>
          <cell r="F18">
            <v>0</v>
          </cell>
          <cell r="G18">
            <v>0</v>
          </cell>
        </row>
        <row r="19">
          <cell r="D19">
            <v>0</v>
          </cell>
          <cell r="E19">
            <v>0</v>
          </cell>
          <cell r="F19">
            <v>0</v>
          </cell>
          <cell r="G19">
            <v>0</v>
          </cell>
        </row>
      </sheetData>
      <sheetData sheetId="9">
        <row r="6">
          <cell r="C6">
            <v>0</v>
          </cell>
          <cell r="D6">
            <v>0</v>
          </cell>
          <cell r="E6">
            <v>0</v>
          </cell>
          <cell r="F6">
            <v>0</v>
          </cell>
          <cell r="G6">
            <v>0</v>
          </cell>
          <cell r="H6">
            <v>0</v>
          </cell>
          <cell r="I6">
            <v>0</v>
          </cell>
          <cell r="J6">
            <v>0</v>
          </cell>
        </row>
        <row r="7">
          <cell r="C7">
            <v>0</v>
          </cell>
          <cell r="D7">
            <v>0</v>
          </cell>
          <cell r="E7">
            <v>0</v>
          </cell>
          <cell r="F7">
            <v>0</v>
          </cell>
          <cell r="G7">
            <v>0</v>
          </cell>
          <cell r="H7">
            <v>0</v>
          </cell>
          <cell r="I7">
            <v>0</v>
          </cell>
          <cell r="J7">
            <v>0</v>
          </cell>
        </row>
        <row r="8">
          <cell r="C8">
            <v>0</v>
          </cell>
          <cell r="D8">
            <v>0</v>
          </cell>
          <cell r="E8">
            <v>0</v>
          </cell>
          <cell r="F8">
            <v>0</v>
          </cell>
          <cell r="G8">
            <v>0</v>
          </cell>
          <cell r="H8">
            <v>0</v>
          </cell>
          <cell r="I8">
            <v>0</v>
          </cell>
          <cell r="J8">
            <v>0</v>
          </cell>
        </row>
        <row r="9">
          <cell r="C9">
            <v>0</v>
          </cell>
          <cell r="D9">
            <v>0</v>
          </cell>
          <cell r="E9">
            <v>0</v>
          </cell>
          <cell r="F9">
            <v>0</v>
          </cell>
          <cell r="G9">
            <v>0</v>
          </cell>
          <cell r="H9">
            <v>0</v>
          </cell>
          <cell r="I9">
            <v>0</v>
          </cell>
          <cell r="J9">
            <v>0</v>
          </cell>
        </row>
        <row r="10">
          <cell r="C10">
            <v>0</v>
          </cell>
          <cell r="D10">
            <v>0</v>
          </cell>
          <cell r="E10">
            <v>0</v>
          </cell>
          <cell r="F10">
            <v>0</v>
          </cell>
          <cell r="G10">
            <v>0</v>
          </cell>
          <cell r="H10">
            <v>0</v>
          </cell>
          <cell r="I10">
            <v>0</v>
          </cell>
          <cell r="J10">
            <v>0</v>
          </cell>
        </row>
        <row r="11">
          <cell r="C11">
            <v>0</v>
          </cell>
          <cell r="D11">
            <v>0</v>
          </cell>
          <cell r="E11">
            <v>0</v>
          </cell>
          <cell r="F11">
            <v>0</v>
          </cell>
          <cell r="G11">
            <v>0</v>
          </cell>
          <cell r="H11">
            <v>0</v>
          </cell>
          <cell r="I11">
            <v>0</v>
          </cell>
          <cell r="J11">
            <v>0</v>
          </cell>
        </row>
        <row r="12">
          <cell r="C12">
            <v>0.39653500000000003</v>
          </cell>
          <cell r="D12">
            <v>0.16995083216999998</v>
          </cell>
          <cell r="E12">
            <v>0.22658416783000002</v>
          </cell>
          <cell r="F12">
            <v>0</v>
          </cell>
          <cell r="G12">
            <v>0</v>
          </cell>
          <cell r="H12">
            <v>0.20613917460000003</v>
          </cell>
          <cell r="I12">
            <v>1.2228351746000001</v>
          </cell>
          <cell r="J12">
            <v>3.1500149999999998</v>
          </cell>
        </row>
        <row r="13">
          <cell r="C13">
            <v>0.113292</v>
          </cell>
          <cell r="D13">
            <v>0</v>
          </cell>
          <cell r="E13">
            <v>0.113292</v>
          </cell>
          <cell r="F13">
            <v>0</v>
          </cell>
          <cell r="G13">
            <v>0</v>
          </cell>
          <cell r="H13">
            <v>0</v>
          </cell>
          <cell r="I13">
            <v>0.38</v>
          </cell>
          <cell r="J13">
            <v>0.673292</v>
          </cell>
        </row>
        <row r="14">
          <cell r="C14">
            <v>0</v>
          </cell>
          <cell r="D14">
            <v>0</v>
          </cell>
          <cell r="E14">
            <v>0</v>
          </cell>
          <cell r="F14">
            <v>0</v>
          </cell>
          <cell r="G14">
            <v>0</v>
          </cell>
          <cell r="H14">
            <v>0</v>
          </cell>
          <cell r="I14">
            <v>9.6696000000000004E-2</v>
          </cell>
          <cell r="J14">
            <v>0.48348000000000002</v>
          </cell>
        </row>
        <row r="15">
          <cell r="C15">
            <v>0.28324300000000002</v>
          </cell>
          <cell r="D15">
            <v>0.16995083216999998</v>
          </cell>
          <cell r="E15">
            <v>0.11329216783000003</v>
          </cell>
          <cell r="F15">
            <v>0</v>
          </cell>
          <cell r="G15">
            <v>0</v>
          </cell>
          <cell r="H15">
            <v>0.20613917460000003</v>
          </cell>
          <cell r="I15">
            <v>0.74613917460000001</v>
          </cell>
          <cell r="J15">
            <v>1.9932430000000001</v>
          </cell>
        </row>
        <row r="16">
          <cell r="C16">
            <v>0</v>
          </cell>
          <cell r="D16">
            <v>0</v>
          </cell>
          <cell r="E16">
            <v>0</v>
          </cell>
          <cell r="F16">
            <v>0</v>
          </cell>
          <cell r="G16">
            <v>0</v>
          </cell>
          <cell r="H16">
            <v>0</v>
          </cell>
          <cell r="I16">
            <v>0</v>
          </cell>
          <cell r="J16">
            <v>0</v>
          </cell>
        </row>
        <row r="17">
          <cell r="C17">
            <v>0</v>
          </cell>
          <cell r="D17">
            <v>0</v>
          </cell>
          <cell r="E17">
            <v>0</v>
          </cell>
          <cell r="F17">
            <v>0</v>
          </cell>
          <cell r="G17">
            <v>0</v>
          </cell>
          <cell r="H17">
            <v>0</v>
          </cell>
          <cell r="I17">
            <v>0</v>
          </cell>
          <cell r="J17">
            <v>0</v>
          </cell>
        </row>
        <row r="18">
          <cell r="C18">
            <v>0</v>
          </cell>
          <cell r="D18">
            <v>0</v>
          </cell>
          <cell r="E18">
            <v>0</v>
          </cell>
          <cell r="F18">
            <v>0</v>
          </cell>
          <cell r="G18">
            <v>0</v>
          </cell>
          <cell r="H18">
            <v>0</v>
          </cell>
          <cell r="I18">
            <v>0</v>
          </cell>
          <cell r="J18">
            <v>0.38678400000000002</v>
          </cell>
        </row>
        <row r="19">
          <cell r="C19">
            <v>0</v>
          </cell>
          <cell r="D19">
            <v>0</v>
          </cell>
          <cell r="E19">
            <v>0</v>
          </cell>
          <cell r="F19">
            <v>0</v>
          </cell>
          <cell r="G19">
            <v>0</v>
          </cell>
          <cell r="H19">
            <v>0</v>
          </cell>
          <cell r="I19">
            <v>0</v>
          </cell>
          <cell r="J19">
            <v>0</v>
          </cell>
        </row>
        <row r="20">
          <cell r="C20">
            <v>0</v>
          </cell>
          <cell r="D20">
            <v>0</v>
          </cell>
          <cell r="E20">
            <v>0</v>
          </cell>
          <cell r="F20">
            <v>0</v>
          </cell>
          <cell r="G20">
            <v>0</v>
          </cell>
          <cell r="H20">
            <v>0</v>
          </cell>
          <cell r="I20">
            <v>0</v>
          </cell>
          <cell r="J20">
            <v>0.38678400000000002</v>
          </cell>
        </row>
        <row r="21">
          <cell r="C21">
            <v>0</v>
          </cell>
          <cell r="D21">
            <v>0</v>
          </cell>
          <cell r="E21">
            <v>0</v>
          </cell>
          <cell r="F21">
            <v>0</v>
          </cell>
          <cell r="G21">
            <v>0</v>
          </cell>
          <cell r="H21">
            <v>0</v>
          </cell>
          <cell r="I21">
            <v>0</v>
          </cell>
          <cell r="J21">
            <v>0</v>
          </cell>
        </row>
        <row r="22">
          <cell r="C22">
            <v>0</v>
          </cell>
          <cell r="D22">
            <v>0</v>
          </cell>
          <cell r="E22">
            <v>0</v>
          </cell>
          <cell r="F22">
            <v>0</v>
          </cell>
          <cell r="G22">
            <v>0</v>
          </cell>
          <cell r="H22">
            <v>0</v>
          </cell>
          <cell r="I22">
            <v>0</v>
          </cell>
          <cell r="J22">
            <v>0</v>
          </cell>
        </row>
        <row r="23">
          <cell r="C23">
            <v>0</v>
          </cell>
          <cell r="D23">
            <v>0</v>
          </cell>
          <cell r="E23">
            <v>0</v>
          </cell>
          <cell r="F23">
            <v>0</v>
          </cell>
          <cell r="G23">
            <v>0</v>
          </cell>
          <cell r="H23">
            <v>0</v>
          </cell>
          <cell r="I23">
            <v>0</v>
          </cell>
          <cell r="J23">
            <v>0</v>
          </cell>
        </row>
        <row r="24">
          <cell r="C24">
            <v>0</v>
          </cell>
          <cell r="D24">
            <v>0</v>
          </cell>
          <cell r="E24">
            <v>0</v>
          </cell>
          <cell r="F24">
            <v>0</v>
          </cell>
          <cell r="G24">
            <v>0</v>
          </cell>
          <cell r="H24">
            <v>0</v>
          </cell>
          <cell r="I24">
            <v>0</v>
          </cell>
          <cell r="J24">
            <v>0</v>
          </cell>
        </row>
        <row r="25">
          <cell r="C25">
            <v>0</v>
          </cell>
          <cell r="D25">
            <v>0</v>
          </cell>
          <cell r="E25">
            <v>0</v>
          </cell>
          <cell r="F25">
            <v>0</v>
          </cell>
          <cell r="G25">
            <v>0</v>
          </cell>
          <cell r="H25">
            <v>0</v>
          </cell>
          <cell r="I25">
            <v>0</v>
          </cell>
          <cell r="J25">
            <v>0</v>
          </cell>
        </row>
        <row r="26">
          <cell r="C26">
            <v>0</v>
          </cell>
          <cell r="D26">
            <v>0</v>
          </cell>
          <cell r="E26">
            <v>0</v>
          </cell>
          <cell r="F26">
            <v>0</v>
          </cell>
          <cell r="G26">
            <v>0</v>
          </cell>
          <cell r="H26">
            <v>0</v>
          </cell>
          <cell r="I26">
            <v>0</v>
          </cell>
          <cell r="J26">
            <v>0</v>
          </cell>
        </row>
        <row r="27">
          <cell r="C27">
            <v>0</v>
          </cell>
          <cell r="D27">
            <v>0</v>
          </cell>
          <cell r="E27">
            <v>0</v>
          </cell>
          <cell r="F27">
            <v>0</v>
          </cell>
          <cell r="G27">
            <v>0</v>
          </cell>
          <cell r="H27">
            <v>0</v>
          </cell>
          <cell r="I27">
            <v>0</v>
          </cell>
          <cell r="J27">
            <v>0</v>
          </cell>
        </row>
        <row r="28">
          <cell r="C28">
            <v>0</v>
          </cell>
          <cell r="D28">
            <v>0</v>
          </cell>
          <cell r="E28">
            <v>0</v>
          </cell>
          <cell r="F28">
            <v>0</v>
          </cell>
          <cell r="G28">
            <v>0</v>
          </cell>
          <cell r="H28">
            <v>0</v>
          </cell>
          <cell r="I28">
            <v>0</v>
          </cell>
          <cell r="J28">
            <v>0</v>
          </cell>
        </row>
        <row r="29">
          <cell r="C29">
            <v>0</v>
          </cell>
          <cell r="D29">
            <v>0</v>
          </cell>
          <cell r="E29">
            <v>0</v>
          </cell>
          <cell r="F29">
            <v>0</v>
          </cell>
          <cell r="G29">
            <v>0</v>
          </cell>
          <cell r="H29">
            <v>0</v>
          </cell>
          <cell r="I29">
            <v>0</v>
          </cell>
          <cell r="J29">
            <v>0</v>
          </cell>
        </row>
        <row r="30">
          <cell r="C30">
            <v>0.39653500000000003</v>
          </cell>
          <cell r="D30">
            <v>0.16995083216999998</v>
          </cell>
          <cell r="E30">
            <v>0.22658416783000002</v>
          </cell>
          <cell r="F30">
            <v>0</v>
          </cell>
          <cell r="G30">
            <v>0</v>
          </cell>
          <cell r="H30">
            <v>0.20613917460000003</v>
          </cell>
          <cell r="I30">
            <v>1.2228351746000001</v>
          </cell>
          <cell r="J30">
            <v>3.5367989999999998</v>
          </cell>
        </row>
      </sheetData>
      <sheetData sheetId="10">
        <row r="4">
          <cell r="C4">
            <v>0</v>
          </cell>
        </row>
        <row r="5">
          <cell r="C5">
            <v>0</v>
          </cell>
        </row>
        <row r="6">
          <cell r="C6">
            <v>0</v>
          </cell>
        </row>
        <row r="7">
          <cell r="C7">
            <v>0</v>
          </cell>
        </row>
        <row r="8">
          <cell r="C8">
            <v>0</v>
          </cell>
        </row>
        <row r="9">
          <cell r="C9">
            <v>0</v>
          </cell>
        </row>
        <row r="10">
          <cell r="C10">
            <v>0</v>
          </cell>
        </row>
        <row r="11">
          <cell r="C11">
            <v>0</v>
          </cell>
        </row>
        <row r="12">
          <cell r="C12">
            <v>0</v>
          </cell>
        </row>
        <row r="13">
          <cell r="C13">
            <v>0</v>
          </cell>
        </row>
        <row r="14">
          <cell r="C14">
            <v>0</v>
          </cell>
        </row>
        <row r="15">
          <cell r="C15">
            <v>0</v>
          </cell>
        </row>
      </sheetData>
      <sheetData sheetId="1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A02D-2F45-4C52-8885-E8BD54BD41FF}">
  <sheetPr>
    <tabColor rgb="FF92D050"/>
    <pageSetUpPr fitToPage="1"/>
  </sheetPr>
  <dimension ref="A1:H46"/>
  <sheetViews>
    <sheetView showGridLines="0" tabSelected="1" topLeftCell="A14" zoomScaleNormal="100" zoomScaleSheetLayoutView="90" workbookViewId="0">
      <selection activeCell="D18" sqref="D18:G18"/>
    </sheetView>
  </sheetViews>
  <sheetFormatPr defaultColWidth="9.28515625" defaultRowHeight="15" x14ac:dyDescent="0.25"/>
  <cols>
    <col min="1" max="1" width="1" style="2" customWidth="1"/>
    <col min="2" max="2" width="7.7109375" style="2" customWidth="1"/>
    <col min="3" max="3" width="64.42578125" style="2" customWidth="1"/>
    <col min="4" max="4" width="13.7109375" style="2" customWidth="1"/>
    <col min="5" max="5" width="14.28515625" style="2" customWidth="1"/>
    <col min="6" max="6" width="16.5703125" style="2" customWidth="1"/>
    <col min="7" max="7" width="47.140625" style="2" customWidth="1"/>
    <col min="8" max="8" width="30.28515625" style="2" bestFit="1" customWidth="1"/>
    <col min="9" max="16384" width="9.28515625" style="2"/>
  </cols>
  <sheetData>
    <row r="1" spans="1:8" x14ac:dyDescent="0.25">
      <c r="A1"/>
      <c r="B1" s="1"/>
      <c r="C1" s="1"/>
      <c r="D1" s="1"/>
      <c r="E1" s="1"/>
      <c r="F1" s="1"/>
    </row>
    <row r="2" spans="1:8" ht="18.75" x14ac:dyDescent="0.3">
      <c r="A2" s="1"/>
      <c r="B2" s="3" t="s">
        <v>0</v>
      </c>
    </row>
    <row r="3" spans="1:8" x14ac:dyDescent="0.25">
      <c r="A3" s="1"/>
    </row>
    <row r="4" spans="1:8" x14ac:dyDescent="0.25">
      <c r="A4" s="1"/>
      <c r="D4" s="4" t="s">
        <v>1</v>
      </c>
      <c r="E4" s="4" t="s">
        <v>418</v>
      </c>
    </row>
    <row r="5" spans="1:8" ht="45" x14ac:dyDescent="0.25">
      <c r="A5" s="1"/>
      <c r="B5" s="172"/>
      <c r="C5" s="173"/>
      <c r="D5" s="176" t="s">
        <v>2</v>
      </c>
      <c r="E5" s="176"/>
      <c r="F5" s="5" t="s">
        <v>3</v>
      </c>
    </row>
    <row r="6" spans="1:8" x14ac:dyDescent="0.25">
      <c r="A6" s="1"/>
      <c r="B6" s="172"/>
      <c r="C6" s="173"/>
      <c r="D6" s="5" t="s">
        <v>4</v>
      </c>
      <c r="E6" s="5" t="s">
        <v>5</v>
      </c>
      <c r="F6" s="5" t="s">
        <v>6</v>
      </c>
    </row>
    <row r="7" spans="1:8" x14ac:dyDescent="0.25">
      <c r="A7" s="1"/>
      <c r="B7" s="174"/>
      <c r="C7" s="175"/>
      <c r="D7" s="5" t="s">
        <v>7</v>
      </c>
      <c r="E7" s="5" t="s">
        <v>8</v>
      </c>
      <c r="F7" s="5" t="s">
        <v>9</v>
      </c>
      <c r="H7" s="2" t="s">
        <v>718</v>
      </c>
    </row>
    <row r="8" spans="1:8" ht="180" x14ac:dyDescent="0.25">
      <c r="A8" s="1"/>
      <c r="B8" s="5">
        <v>1</v>
      </c>
      <c r="C8" s="6" t="s">
        <v>10</v>
      </c>
      <c r="D8" s="166">
        <f>('[1]C_02.00.a'!$D$11-'[1]C_08.01.a(qx2022)'!$AL$19)/1000000</f>
        <v>18674.995607567347</v>
      </c>
      <c r="E8" s="121">
        <f>'[2]EU OV1'!$D$8</f>
        <v>19668.49147361191</v>
      </c>
      <c r="F8" s="166">
        <f>D8*8%</f>
        <v>1493.9996486053878</v>
      </c>
      <c r="G8" s="150" t="s">
        <v>555</v>
      </c>
      <c r="H8" s="150" t="s">
        <v>719</v>
      </c>
    </row>
    <row r="9" spans="1:8" ht="45" x14ac:dyDescent="0.25">
      <c r="A9" s="1"/>
      <c r="B9" s="5">
        <v>2</v>
      </c>
      <c r="C9" s="7" t="s">
        <v>11</v>
      </c>
      <c r="D9" s="166">
        <f>'[1]C_02.00.a'!$D$14</f>
        <v>0</v>
      </c>
      <c r="E9" s="121">
        <f>'[2]EU OV1'!$D$9</f>
        <v>0</v>
      </c>
      <c r="F9" s="166">
        <f t="shared" ref="F9:F22" si="0">D9*8%</f>
        <v>0</v>
      </c>
      <c r="G9" s="151" t="s">
        <v>556</v>
      </c>
      <c r="H9" s="151" t="s">
        <v>720</v>
      </c>
    </row>
    <row r="10" spans="1:8" ht="60" x14ac:dyDescent="0.25">
      <c r="A10" s="1"/>
      <c r="B10" s="5">
        <v>3</v>
      </c>
      <c r="C10" s="7" t="s">
        <v>12</v>
      </c>
      <c r="D10" s="166">
        <f>('[1]C_02.00.a'!$D$47-'[1]C_08.01.a(qx2022)'!$AL$19)/1000000</f>
        <v>776.43404399999997</v>
      </c>
      <c r="E10" s="121">
        <f>'[2]EU OV1'!$D$10</f>
        <v>0</v>
      </c>
      <c r="F10" s="166">
        <f t="shared" si="0"/>
        <v>62.114723519999998</v>
      </c>
      <c r="G10" s="151" t="s">
        <v>557</v>
      </c>
      <c r="H10" s="153" t="s">
        <v>721</v>
      </c>
    </row>
    <row r="11" spans="1:8" ht="30" x14ac:dyDescent="0.25">
      <c r="A11" s="1"/>
      <c r="B11" s="5">
        <v>4</v>
      </c>
      <c r="C11" s="7" t="s">
        <v>13</v>
      </c>
      <c r="D11" s="166"/>
      <c r="E11" s="6">
        <f>'[2]EU OV1'!$D$11</f>
        <v>0</v>
      </c>
      <c r="F11" s="166">
        <f t="shared" si="0"/>
        <v>0</v>
      </c>
      <c r="G11" s="151" t="s">
        <v>558</v>
      </c>
    </row>
    <row r="12" spans="1:8" x14ac:dyDescent="0.25">
      <c r="A12" s="1"/>
      <c r="B12" s="5" t="s">
        <v>14</v>
      </c>
      <c r="C12" s="7" t="s">
        <v>15</v>
      </c>
      <c r="D12" s="166">
        <f>'[1]C_10.01'!$L$10</f>
        <v>0</v>
      </c>
      <c r="E12" s="6">
        <f>'[2]EU OV1'!$D$12</f>
        <v>0</v>
      </c>
      <c r="F12" s="166">
        <f t="shared" si="0"/>
        <v>0</v>
      </c>
      <c r="G12" s="151" t="s">
        <v>559</v>
      </c>
    </row>
    <row r="13" spans="1:8" ht="45" x14ac:dyDescent="0.25">
      <c r="A13" s="1"/>
      <c r="B13" s="5">
        <v>5</v>
      </c>
      <c r="C13" s="7" t="s">
        <v>16</v>
      </c>
      <c r="D13" s="166">
        <f>('[1]C_02.00.a'!$D$55-('[1]C_08.01.a(qx01)'!$AL$18+'[1]C_08.01.a(qx01)'!$AL$19))/1000000</f>
        <v>17380.888874</v>
      </c>
      <c r="E13" s="121">
        <f>'[2]EU OV1'!$D$13</f>
        <v>19668.49147361191</v>
      </c>
      <c r="F13" s="166">
        <f t="shared" si="0"/>
        <v>1390.4711099200001</v>
      </c>
      <c r="G13" s="151" t="s">
        <v>560</v>
      </c>
    </row>
    <row r="14" spans="1:8" ht="105" x14ac:dyDescent="0.25">
      <c r="A14" s="1"/>
      <c r="B14" s="5">
        <v>6</v>
      </c>
      <c r="C14" s="6" t="s">
        <v>17</v>
      </c>
      <c r="D14" s="166">
        <f>'[1]C_08.01.a(qx2022)'!$AL$19/1000000</f>
        <v>12.472124000000001</v>
      </c>
      <c r="E14" s="121">
        <f>'[2]EU OV1'!$D$14</f>
        <v>10.792266</v>
      </c>
      <c r="F14" s="166">
        <f t="shared" si="0"/>
        <v>0.99776992000000009</v>
      </c>
      <c r="G14" s="152" t="s">
        <v>561</v>
      </c>
      <c r="H14" s="152" t="s">
        <v>722</v>
      </c>
    </row>
    <row r="15" spans="1:8" ht="30" x14ac:dyDescent="0.25">
      <c r="A15" s="1"/>
      <c r="B15" s="5">
        <v>7</v>
      </c>
      <c r="C15" s="7" t="s">
        <v>18</v>
      </c>
      <c r="D15" s="166">
        <f>'[1]C_34.02'!$X$24/1000000</f>
        <v>12.472124000000001</v>
      </c>
      <c r="E15" s="6">
        <f>'[2]EU OV1'!$D$15</f>
        <v>0</v>
      </c>
      <c r="F15" s="166">
        <f t="shared" si="0"/>
        <v>0.99776992000000009</v>
      </c>
      <c r="G15" s="151" t="s">
        <v>562</v>
      </c>
    </row>
    <row r="16" spans="1:8" ht="30" x14ac:dyDescent="0.25">
      <c r="A16" s="1"/>
      <c r="B16" s="5">
        <v>8</v>
      </c>
      <c r="C16" s="7" t="s">
        <v>19</v>
      </c>
      <c r="D16" s="166">
        <f>'[1]C_34.02'!$X$25</f>
        <v>0</v>
      </c>
      <c r="E16" s="6">
        <f>'[2]EU OV1'!$D$16</f>
        <v>0</v>
      </c>
      <c r="F16" s="166">
        <f t="shared" si="0"/>
        <v>0</v>
      </c>
      <c r="G16" s="151" t="s">
        <v>563</v>
      </c>
    </row>
    <row r="17" spans="1:7" x14ac:dyDescent="0.25">
      <c r="A17" s="1"/>
      <c r="B17" s="5" t="s">
        <v>20</v>
      </c>
      <c r="C17" s="7" t="s">
        <v>21</v>
      </c>
      <c r="D17" s="166">
        <f>'[1]C_34.10'!$E$8+'[1]C_34.10'!$E$18</f>
        <v>0</v>
      </c>
      <c r="E17" s="6">
        <f>'[2]EU OV1'!$D$17</f>
        <v>0</v>
      </c>
      <c r="F17" s="166">
        <f t="shared" si="0"/>
        <v>0</v>
      </c>
      <c r="G17" s="153" t="s">
        <v>564</v>
      </c>
    </row>
    <row r="18" spans="1:7" x14ac:dyDescent="0.25">
      <c r="A18" s="1"/>
      <c r="B18" s="5">
        <v>9</v>
      </c>
      <c r="C18" s="7" t="s">
        <v>22</v>
      </c>
      <c r="D18" s="166">
        <f>D14-D15-D16-D17</f>
        <v>0</v>
      </c>
      <c r="E18" s="249">
        <f>'[2]EU OV1'!$D$19</f>
        <v>10.792266</v>
      </c>
      <c r="F18" s="166">
        <f t="shared" si="0"/>
        <v>0</v>
      </c>
      <c r="G18" s="251" t="s">
        <v>565</v>
      </c>
    </row>
    <row r="19" spans="1:7" x14ac:dyDescent="0.25">
      <c r="A19" s="1"/>
      <c r="B19" s="5">
        <v>10</v>
      </c>
      <c r="C19" s="6" t="s">
        <v>23</v>
      </c>
      <c r="D19" s="6">
        <f>'[1]C_02.00.a'!$D$90</f>
        <v>0</v>
      </c>
      <c r="E19" s="6"/>
      <c r="F19" s="166">
        <f t="shared" si="0"/>
        <v>0</v>
      </c>
      <c r="G19" s="150" t="s">
        <v>566</v>
      </c>
    </row>
    <row r="20" spans="1:7" x14ac:dyDescent="0.25">
      <c r="A20" s="1"/>
      <c r="B20" s="5" t="s">
        <v>24</v>
      </c>
      <c r="C20" s="6" t="s">
        <v>25</v>
      </c>
      <c r="D20" s="6">
        <f>'[1]C_02.00.a'!$D$91</f>
        <v>0</v>
      </c>
      <c r="E20" s="6"/>
      <c r="F20" s="166">
        <f t="shared" si="0"/>
        <v>0</v>
      </c>
      <c r="G20" s="146" t="s">
        <v>567</v>
      </c>
    </row>
    <row r="21" spans="1:7" x14ac:dyDescent="0.25">
      <c r="A21" s="1"/>
      <c r="B21" s="5" t="s">
        <v>26</v>
      </c>
      <c r="C21" s="6" t="s">
        <v>27</v>
      </c>
      <c r="D21" s="6">
        <f>'[1]C_02.00.a'!$D$92+'[1]C_02.00.a'!$D$93</f>
        <v>0</v>
      </c>
      <c r="E21" s="6"/>
      <c r="F21" s="166">
        <f t="shared" si="0"/>
        <v>0</v>
      </c>
      <c r="G21" s="150" t="s">
        <v>568</v>
      </c>
    </row>
    <row r="22" spans="1:7" x14ac:dyDescent="0.25">
      <c r="A22" s="1"/>
      <c r="B22" s="5" t="s">
        <v>28</v>
      </c>
      <c r="C22" s="6" t="s">
        <v>29</v>
      </c>
      <c r="D22" s="6">
        <f>'[1]C_02.00.a'!$D$94</f>
        <v>0</v>
      </c>
      <c r="E22" s="6"/>
      <c r="F22" s="166">
        <f t="shared" si="0"/>
        <v>0</v>
      </c>
      <c r="G22" s="150" t="s">
        <v>569</v>
      </c>
    </row>
    <row r="23" spans="1:7" x14ac:dyDescent="0.25">
      <c r="A23" s="1"/>
      <c r="B23" s="8">
        <v>11</v>
      </c>
      <c r="C23" s="9" t="s">
        <v>30</v>
      </c>
      <c r="D23" s="9"/>
      <c r="E23" s="9"/>
      <c r="F23" s="9"/>
    </row>
    <row r="24" spans="1:7" x14ac:dyDescent="0.25">
      <c r="A24" s="1"/>
      <c r="B24" s="8">
        <v>12</v>
      </c>
      <c r="C24" s="9" t="s">
        <v>31</v>
      </c>
      <c r="D24" s="9"/>
      <c r="E24" s="9"/>
      <c r="F24" s="9"/>
    </row>
    <row r="25" spans="1:7" x14ac:dyDescent="0.25">
      <c r="A25" s="1"/>
      <c r="B25" s="8">
        <v>13</v>
      </c>
      <c r="C25" s="9" t="s">
        <v>31</v>
      </c>
      <c r="D25" s="9"/>
      <c r="E25" s="9"/>
      <c r="F25" s="9"/>
    </row>
    <row r="26" spans="1:7" x14ac:dyDescent="0.25">
      <c r="A26" s="1"/>
      <c r="B26" s="8">
        <v>14</v>
      </c>
      <c r="C26" s="9" t="s">
        <v>31</v>
      </c>
      <c r="D26" s="9"/>
      <c r="E26" s="9"/>
      <c r="F26" s="9"/>
    </row>
    <row r="27" spans="1:7" x14ac:dyDescent="0.25">
      <c r="A27" s="1"/>
      <c r="B27" s="5">
        <v>15</v>
      </c>
      <c r="C27" s="6" t="s">
        <v>32</v>
      </c>
      <c r="D27" s="6">
        <f>'[1]C_02.00.a'!$D$72</f>
        <v>0</v>
      </c>
      <c r="E27" s="6">
        <f>'[2]EU OV1'!$D$25</f>
        <v>0</v>
      </c>
      <c r="F27" s="6">
        <f t="shared" ref="F27:F41" si="1">D27*8%</f>
        <v>0</v>
      </c>
      <c r="G27" s="150" t="s">
        <v>570</v>
      </c>
    </row>
    <row r="28" spans="1:7" ht="30" x14ac:dyDescent="0.25">
      <c r="A28" s="1"/>
      <c r="B28" s="5">
        <v>16</v>
      </c>
      <c r="C28" s="6" t="s">
        <v>33</v>
      </c>
      <c r="D28" s="6">
        <f>'[1]C_02.00.a'!$D$71</f>
        <v>0</v>
      </c>
      <c r="E28" s="6">
        <f>'[2]EU OV1'!$D$26</f>
        <v>0</v>
      </c>
      <c r="F28" s="6">
        <f t="shared" si="1"/>
        <v>0</v>
      </c>
      <c r="G28" s="151" t="s">
        <v>571</v>
      </c>
    </row>
    <row r="29" spans="1:7" x14ac:dyDescent="0.25">
      <c r="A29" s="1"/>
      <c r="B29" s="5">
        <v>17</v>
      </c>
      <c r="C29" s="7" t="s">
        <v>34</v>
      </c>
      <c r="D29" s="6"/>
      <c r="E29" s="6"/>
      <c r="F29" s="6">
        <f t="shared" si="1"/>
        <v>0</v>
      </c>
    </row>
    <row r="30" spans="1:7" x14ac:dyDescent="0.25">
      <c r="A30" s="1"/>
      <c r="B30" s="5">
        <v>18</v>
      </c>
      <c r="C30" s="7" t="s">
        <v>35</v>
      </c>
      <c r="D30" s="6"/>
      <c r="E30" s="6"/>
      <c r="F30" s="6">
        <f t="shared" si="1"/>
        <v>0</v>
      </c>
    </row>
    <row r="31" spans="1:7" x14ac:dyDescent="0.25">
      <c r="A31" s="1"/>
      <c r="B31" s="5">
        <v>19</v>
      </c>
      <c r="C31" s="7" t="s">
        <v>36</v>
      </c>
      <c r="D31" s="6"/>
      <c r="E31" s="6"/>
      <c r="F31" s="6">
        <f t="shared" si="1"/>
        <v>0</v>
      </c>
    </row>
    <row r="32" spans="1:7" x14ac:dyDescent="0.25">
      <c r="A32" s="1"/>
      <c r="B32" s="5" t="s">
        <v>37</v>
      </c>
      <c r="C32" s="7" t="s">
        <v>38</v>
      </c>
      <c r="D32" s="6"/>
      <c r="E32" s="6"/>
      <c r="F32" s="6">
        <f t="shared" si="1"/>
        <v>0</v>
      </c>
    </row>
    <row r="33" spans="1:7" ht="30" x14ac:dyDescent="0.25">
      <c r="A33" s="1"/>
      <c r="B33" s="5">
        <v>20</v>
      </c>
      <c r="C33" s="6" t="s">
        <v>39</v>
      </c>
      <c r="D33" s="121">
        <f>'[1]C_02.00.a'!$D$75+'[1]C_02.00.a'!$D$103+'[1]C_02.00.a'!$D$105</f>
        <v>0</v>
      </c>
      <c r="E33" s="121">
        <f>'[2]EU OV1'!$D$31</f>
        <v>0</v>
      </c>
      <c r="F33" s="6">
        <f t="shared" si="1"/>
        <v>0</v>
      </c>
      <c r="G33" s="151" t="s">
        <v>572</v>
      </c>
    </row>
    <row r="34" spans="1:7" ht="60" x14ac:dyDescent="0.25">
      <c r="A34" s="1"/>
      <c r="B34" s="10">
        <v>21</v>
      </c>
      <c r="C34" s="11" t="s">
        <v>40</v>
      </c>
      <c r="D34" s="11"/>
      <c r="E34" s="171"/>
      <c r="F34" s="6">
        <f t="shared" si="1"/>
        <v>0</v>
      </c>
      <c r="G34" s="146" t="s">
        <v>573</v>
      </c>
    </row>
    <row r="35" spans="1:7" s="15" customFormat="1" x14ac:dyDescent="0.25">
      <c r="A35" s="12"/>
      <c r="B35" s="13" t="s">
        <v>41</v>
      </c>
      <c r="C35" s="14" t="s">
        <v>42</v>
      </c>
      <c r="D35" s="14">
        <f>'[1]C_02.00.a'!$D$76</f>
        <v>0</v>
      </c>
      <c r="E35" s="14"/>
      <c r="F35" s="6">
        <f t="shared" si="1"/>
        <v>0</v>
      </c>
      <c r="G35" s="146" t="s">
        <v>574</v>
      </c>
    </row>
    <row r="36" spans="1:7" ht="120" x14ac:dyDescent="0.25">
      <c r="A36" s="1"/>
      <c r="B36" s="13">
        <v>22</v>
      </c>
      <c r="C36" s="14" t="s">
        <v>43</v>
      </c>
      <c r="D36" s="14"/>
      <c r="E36" s="14">
        <f>'[2]EU OV1'!$D$33</f>
        <v>0</v>
      </c>
      <c r="F36" s="6">
        <f t="shared" si="1"/>
        <v>0</v>
      </c>
      <c r="G36" s="146" t="s">
        <v>575</v>
      </c>
    </row>
    <row r="37" spans="1:7" x14ac:dyDescent="0.25">
      <c r="A37" s="1"/>
      <c r="B37" s="5" t="s">
        <v>44</v>
      </c>
      <c r="C37" s="6" t="s">
        <v>45</v>
      </c>
      <c r="D37" s="6">
        <f>'[1]C_02.00.a'!$D$96+'[1]C_02.00.a'!$D$99</f>
        <v>0</v>
      </c>
      <c r="E37" s="6">
        <f>'[2]EU OV1'!$D$34</f>
        <v>0</v>
      </c>
      <c r="F37" s="6">
        <f t="shared" si="1"/>
        <v>0</v>
      </c>
      <c r="G37" s="150" t="s">
        <v>576</v>
      </c>
    </row>
    <row r="38" spans="1:7" x14ac:dyDescent="0.25">
      <c r="A38" s="1"/>
      <c r="B38" s="5">
        <v>23</v>
      </c>
      <c r="C38" s="6" t="s">
        <v>46</v>
      </c>
      <c r="D38" s="6">
        <f>'[1]C_02.00.a'!$D$87</f>
        <v>0</v>
      </c>
      <c r="E38" s="6"/>
      <c r="F38" s="6">
        <f t="shared" si="1"/>
        <v>0</v>
      </c>
      <c r="G38" s="146" t="s">
        <v>577</v>
      </c>
    </row>
    <row r="39" spans="1:7" x14ac:dyDescent="0.25">
      <c r="A39" s="1"/>
      <c r="B39" s="5">
        <v>24</v>
      </c>
      <c r="C39" s="6" t="s">
        <v>47</v>
      </c>
      <c r="D39" s="121">
        <f>'[1]C_02.00.a'!$D$88/1000000</f>
        <v>2412.2062624999999</v>
      </c>
      <c r="E39" s="121">
        <f>'[2]EU OV1'!$D$35</f>
        <v>1395.8355329812625</v>
      </c>
      <c r="F39" s="121">
        <f t="shared" si="1"/>
        <v>192.97650099999998</v>
      </c>
      <c r="G39" s="150" t="s">
        <v>578</v>
      </c>
    </row>
    <row r="40" spans="1:7" x14ac:dyDescent="0.25">
      <c r="A40" s="1"/>
      <c r="B40" s="5" t="s">
        <v>48</v>
      </c>
      <c r="C40" s="6" t="s">
        <v>49</v>
      </c>
      <c r="D40" s="121">
        <f>'[1]C_02.00.a'!$D$106</f>
        <v>0</v>
      </c>
      <c r="E40" s="6"/>
      <c r="F40" s="121">
        <f t="shared" si="1"/>
        <v>0</v>
      </c>
      <c r="G40" s="154" t="s">
        <v>579</v>
      </c>
    </row>
    <row r="41" spans="1:7" ht="30" x14ac:dyDescent="0.25">
      <c r="A41" s="1"/>
      <c r="B41" s="5">
        <v>25</v>
      </c>
      <c r="C41" s="16" t="s">
        <v>50</v>
      </c>
      <c r="D41" s="121">
        <f>'[1]C_04.00'!$D$18/1000000</f>
        <v>16.397859919999998</v>
      </c>
      <c r="E41" s="121">
        <f>'[2]EU OV1'!$D$39</f>
        <v>10.610265974999999</v>
      </c>
      <c r="F41" s="121">
        <f t="shared" si="1"/>
        <v>1.3118287935999999</v>
      </c>
      <c r="G41" s="151" t="s">
        <v>580</v>
      </c>
    </row>
    <row r="42" spans="1:7" x14ac:dyDescent="0.25">
      <c r="A42" s="1"/>
      <c r="B42" s="5">
        <v>26</v>
      </c>
      <c r="C42" s="17" t="s">
        <v>51</v>
      </c>
      <c r="D42" s="167"/>
      <c r="E42" s="6"/>
      <c r="F42" s="18"/>
      <c r="G42" s="150" t="s">
        <v>581</v>
      </c>
    </row>
    <row r="43" spans="1:7" x14ac:dyDescent="0.25">
      <c r="A43" s="1"/>
      <c r="B43" s="5">
        <v>27</v>
      </c>
      <c r="C43" s="19" t="s">
        <v>52</v>
      </c>
      <c r="D43" s="167"/>
      <c r="E43" s="6"/>
      <c r="F43" s="18"/>
      <c r="G43" s="151" t="s">
        <v>582</v>
      </c>
    </row>
    <row r="44" spans="1:7" x14ac:dyDescent="0.25">
      <c r="A44" s="1"/>
      <c r="B44" s="5">
        <v>28</v>
      </c>
      <c r="C44" s="19" t="s">
        <v>53</v>
      </c>
      <c r="D44" s="167"/>
      <c r="E44" s="6"/>
      <c r="F44" s="18"/>
      <c r="G44" s="151" t="s">
        <v>583</v>
      </c>
    </row>
    <row r="45" spans="1:7" x14ac:dyDescent="0.25">
      <c r="A45" s="1"/>
      <c r="B45" s="20">
        <v>29</v>
      </c>
      <c r="C45" s="21" t="s">
        <v>54</v>
      </c>
      <c r="D45" s="248">
        <f>D8+D14+D19+D27+D28+D33+D37+D38+D39+D40+D44</f>
        <v>21099.673994067347</v>
      </c>
      <c r="E45" s="248">
        <f>'[2]EU OV1'!$D$44</f>
        <v>21085.729538568172</v>
      </c>
      <c r="F45" s="249">
        <f t="shared" ref="F45" si="2">D45*8%</f>
        <v>1687.9739195253878</v>
      </c>
      <c r="G45" s="250" t="s">
        <v>584</v>
      </c>
    </row>
    <row r="46" spans="1:7" customFormat="1" x14ac:dyDescent="0.25">
      <c r="B46" s="2"/>
      <c r="C46" s="22"/>
      <c r="D46" s="23"/>
    </row>
  </sheetData>
  <mergeCells count="2">
    <mergeCell ref="B5:C7"/>
    <mergeCell ref="D5:E5"/>
  </mergeCells>
  <pageMargins left="0.7" right="0.7" top="0.75" bottom="0.75" header="0.3" footer="0.3"/>
  <pageSetup paperSize="9" scale="74" orientation="portrait" r:id="rId1"/>
  <headerFooter>
    <oddHeader>&amp;CCS</oddHeader>
    <oddFooter>&amp;C&amp;P</oddFooter>
  </headerFooter>
  <rowBreaks count="1" manualBreakCount="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4ECE-84E5-4483-A6C2-F0CD469B9C60}">
  <sheetPr>
    <tabColor rgb="FF92D050"/>
    <pageSetUpPr fitToPage="1"/>
  </sheetPr>
  <dimension ref="A1:G29"/>
  <sheetViews>
    <sheetView showGridLines="0" view="pageLayout" topLeftCell="C1" zoomScale="90" zoomScaleNormal="100" zoomScalePageLayoutView="90" workbookViewId="0">
      <selection activeCell="G27" sqref="G27"/>
    </sheetView>
  </sheetViews>
  <sheetFormatPr defaultColWidth="9.28515625" defaultRowHeight="15" x14ac:dyDescent="0.25"/>
  <cols>
    <col min="1" max="1" width="5" style="2" customWidth="1"/>
    <col min="2" max="2" width="43" style="2" customWidth="1"/>
    <col min="3" max="3" width="75.28515625" style="2" customWidth="1"/>
    <col min="4" max="4" width="24.42578125" style="2" customWidth="1"/>
    <col min="5" max="5" width="23.28515625" style="2" customWidth="1"/>
    <col min="6" max="6" width="21" style="2" customWidth="1"/>
    <col min="7" max="7" width="25" style="2" customWidth="1"/>
    <col min="8" max="8" width="25.28515625" style="2" customWidth="1"/>
    <col min="9" max="9" width="23.28515625" style="2" customWidth="1"/>
    <col min="10" max="10" width="29.7109375" style="2" customWidth="1"/>
    <col min="11" max="11" width="22" style="2" customWidth="1"/>
    <col min="12" max="12" width="16.42578125" style="2" customWidth="1"/>
    <col min="13" max="13" width="14.7109375" style="2" customWidth="1"/>
    <col min="14" max="14" width="14.5703125" style="2" customWidth="1"/>
    <col min="15" max="15" width="31.5703125" style="2" customWidth="1"/>
    <col min="16" max="16384" width="9.28515625" style="2"/>
  </cols>
  <sheetData>
    <row r="1" spans="1:7" x14ac:dyDescent="0.25">
      <c r="B1" s="101" t="s">
        <v>359</v>
      </c>
    </row>
    <row r="4" spans="1:7" x14ac:dyDescent="0.25">
      <c r="B4" s="101"/>
      <c r="D4" s="102" t="s">
        <v>145</v>
      </c>
      <c r="E4" s="102" t="s">
        <v>144</v>
      </c>
      <c r="F4" s="102" t="s">
        <v>143</v>
      </c>
      <c r="G4" s="102" t="s">
        <v>142</v>
      </c>
    </row>
    <row r="5" spans="1:7" ht="30" x14ac:dyDescent="0.25">
      <c r="B5" s="242"/>
      <c r="C5" s="243"/>
      <c r="D5" s="5" t="s">
        <v>360</v>
      </c>
      <c r="E5" s="5" t="s">
        <v>361</v>
      </c>
      <c r="F5" s="5" t="s">
        <v>362</v>
      </c>
      <c r="G5" s="5" t="s">
        <v>329</v>
      </c>
    </row>
    <row r="6" spans="1:7" x14ac:dyDescent="0.25">
      <c r="A6" s="102"/>
      <c r="B6" s="239" t="s">
        <v>363</v>
      </c>
      <c r="C6" s="240"/>
      <c r="D6" s="240"/>
      <c r="E6" s="240"/>
      <c r="F6" s="240"/>
      <c r="G6" s="241"/>
    </row>
    <row r="7" spans="1:7" x14ac:dyDescent="0.25">
      <c r="A7" s="102">
        <v>1</v>
      </c>
      <c r="B7" s="244" t="s">
        <v>364</v>
      </c>
      <c r="C7" s="245"/>
      <c r="D7" s="104">
        <f>[6]REM2!D7</f>
        <v>0</v>
      </c>
      <c r="E7" s="104">
        <f>[6]REM2!E7</f>
        <v>0</v>
      </c>
      <c r="F7" s="104">
        <f>[6]REM2!F7</f>
        <v>0</v>
      </c>
      <c r="G7" s="104">
        <f>[6]REM2!G7</f>
        <v>0</v>
      </c>
    </row>
    <row r="8" spans="1:7" x14ac:dyDescent="0.25">
      <c r="A8" s="102">
        <v>2</v>
      </c>
      <c r="B8" s="244" t="s">
        <v>365</v>
      </c>
      <c r="C8" s="245"/>
      <c r="D8" s="104">
        <f>[6]REM2!D8</f>
        <v>0</v>
      </c>
      <c r="E8" s="104">
        <f>[6]REM2!E8</f>
        <v>0</v>
      </c>
      <c r="F8" s="104">
        <f>[6]REM2!F8</f>
        <v>0</v>
      </c>
      <c r="G8" s="104">
        <f>[6]REM2!G8</f>
        <v>0</v>
      </c>
    </row>
    <row r="9" spans="1:7" x14ac:dyDescent="0.25">
      <c r="A9" s="102">
        <v>3</v>
      </c>
      <c r="B9" s="246" t="s">
        <v>366</v>
      </c>
      <c r="C9" s="247"/>
      <c r="D9" s="104">
        <f>[6]REM2!D9</f>
        <v>0</v>
      </c>
      <c r="E9" s="104">
        <f>[6]REM2!E9</f>
        <v>0</v>
      </c>
      <c r="F9" s="104">
        <f>[6]REM2!F9</f>
        <v>0</v>
      </c>
      <c r="G9" s="104">
        <f>[6]REM2!G9</f>
        <v>0</v>
      </c>
    </row>
    <row r="10" spans="1:7" x14ac:dyDescent="0.25">
      <c r="A10" s="102"/>
      <c r="B10" s="239" t="s">
        <v>367</v>
      </c>
      <c r="C10" s="240"/>
      <c r="D10" s="240"/>
      <c r="E10" s="240"/>
      <c r="F10" s="240"/>
      <c r="G10" s="241"/>
    </row>
    <row r="11" spans="1:7" x14ac:dyDescent="0.25">
      <c r="A11" s="102">
        <v>4</v>
      </c>
      <c r="B11" s="244" t="s">
        <v>368</v>
      </c>
      <c r="C11" s="245"/>
      <c r="D11" s="104">
        <f>[6]REM2!D11</f>
        <v>0</v>
      </c>
      <c r="E11" s="104">
        <f>[6]REM2!E11</f>
        <v>0</v>
      </c>
      <c r="F11" s="104">
        <f>[6]REM2!F11</f>
        <v>0</v>
      </c>
      <c r="G11" s="104">
        <f>[6]REM2!G11</f>
        <v>0</v>
      </c>
    </row>
    <row r="12" spans="1:7" x14ac:dyDescent="0.25">
      <c r="A12" s="102">
        <v>5</v>
      </c>
      <c r="B12" s="244" t="s">
        <v>369</v>
      </c>
      <c r="C12" s="245"/>
      <c r="D12" s="104">
        <f>[6]REM2!D12</f>
        <v>0</v>
      </c>
      <c r="E12" s="104">
        <f>[6]REM2!E12</f>
        <v>0</v>
      </c>
      <c r="F12" s="104">
        <f>[6]REM2!F12</f>
        <v>0</v>
      </c>
      <c r="G12" s="104">
        <f>[6]REM2!G12</f>
        <v>0</v>
      </c>
    </row>
    <row r="13" spans="1:7" x14ac:dyDescent="0.25">
      <c r="A13" s="102"/>
      <c r="B13" s="239" t="s">
        <v>370</v>
      </c>
      <c r="C13" s="240"/>
      <c r="D13" s="240"/>
      <c r="E13" s="240"/>
      <c r="F13" s="240"/>
      <c r="G13" s="241"/>
    </row>
    <row r="14" spans="1:7" x14ac:dyDescent="0.25">
      <c r="A14" s="102">
        <v>6</v>
      </c>
      <c r="B14" s="244" t="s">
        <v>371</v>
      </c>
      <c r="C14" s="245"/>
      <c r="D14" s="104">
        <f>[6]REM2!D14</f>
        <v>0</v>
      </c>
      <c r="E14" s="104">
        <f>[6]REM2!E14</f>
        <v>0</v>
      </c>
      <c r="F14" s="104">
        <f>[6]REM2!F14</f>
        <v>0</v>
      </c>
      <c r="G14" s="104">
        <f>[6]REM2!G14</f>
        <v>0</v>
      </c>
    </row>
    <row r="15" spans="1:7" x14ac:dyDescent="0.25">
      <c r="A15" s="102">
        <v>7</v>
      </c>
      <c r="B15" s="244" t="s">
        <v>372</v>
      </c>
      <c r="C15" s="245"/>
      <c r="D15" s="104">
        <f>[6]REM2!D15</f>
        <v>0</v>
      </c>
      <c r="E15" s="104">
        <f>[6]REM2!E15</f>
        <v>0</v>
      </c>
      <c r="F15" s="104">
        <f>[6]REM2!F15</f>
        <v>0</v>
      </c>
      <c r="G15" s="104">
        <f>[6]REM2!G15</f>
        <v>0</v>
      </c>
    </row>
    <row r="16" spans="1:7" x14ac:dyDescent="0.25">
      <c r="A16" s="102">
        <v>8</v>
      </c>
      <c r="B16" s="246" t="s">
        <v>373</v>
      </c>
      <c r="C16" s="247"/>
      <c r="D16" s="104">
        <f>[6]REM2!D16</f>
        <v>0</v>
      </c>
      <c r="E16" s="104">
        <f>[6]REM2!E16</f>
        <v>0</v>
      </c>
      <c r="F16" s="104">
        <f>[6]REM2!F16</f>
        <v>0</v>
      </c>
      <c r="G16" s="104">
        <f>[6]REM2!G16</f>
        <v>0</v>
      </c>
    </row>
    <row r="17" spans="1:7" ht="15" customHeight="1" x14ac:dyDescent="0.25">
      <c r="A17" s="102">
        <v>9</v>
      </c>
      <c r="B17" s="246" t="s">
        <v>374</v>
      </c>
      <c r="C17" s="247"/>
      <c r="D17" s="104">
        <f>[6]REM2!D17</f>
        <v>0</v>
      </c>
      <c r="E17" s="104">
        <f>[6]REM2!E17</f>
        <v>0</v>
      </c>
      <c r="F17" s="104">
        <f>[6]REM2!F17</f>
        <v>0</v>
      </c>
      <c r="G17" s="104">
        <f>[6]REM2!G17</f>
        <v>0</v>
      </c>
    </row>
    <row r="18" spans="1:7" ht="15" customHeight="1" x14ac:dyDescent="0.25">
      <c r="A18" s="102">
        <v>10</v>
      </c>
      <c r="B18" s="246" t="s">
        <v>375</v>
      </c>
      <c r="C18" s="247"/>
      <c r="D18" s="104">
        <f>[6]REM2!D18</f>
        <v>0</v>
      </c>
      <c r="E18" s="104">
        <f>[6]REM2!E18</f>
        <v>0</v>
      </c>
      <c r="F18" s="104">
        <f>[6]REM2!F18</f>
        <v>0</v>
      </c>
      <c r="G18" s="104">
        <f>[6]REM2!G18</f>
        <v>0</v>
      </c>
    </row>
    <row r="19" spans="1:7" x14ac:dyDescent="0.25">
      <c r="A19" s="102">
        <v>11</v>
      </c>
      <c r="B19" s="246" t="s">
        <v>376</v>
      </c>
      <c r="C19" s="247"/>
      <c r="D19" s="104">
        <f>[6]REM2!D19</f>
        <v>0</v>
      </c>
      <c r="E19" s="104">
        <f>[6]REM2!E19</f>
        <v>0</v>
      </c>
      <c r="F19" s="104">
        <f>[6]REM2!F19</f>
        <v>0</v>
      </c>
      <c r="G19" s="104">
        <f>[6]REM2!G19</f>
        <v>0</v>
      </c>
    </row>
    <row r="25" spans="1:7" x14ac:dyDescent="0.25">
      <c r="B25" s="223"/>
      <c r="C25" s="223"/>
      <c r="D25" s="223"/>
      <c r="E25" s="223"/>
      <c r="F25" s="223"/>
      <c r="G25" s="223"/>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orientation="landscape" cellComments="asDisplayed" r:id="rId1"/>
  <headerFooter>
    <oddHeader>&amp;CCS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6C7D-D5C8-4699-84CF-9145A2531F69}">
  <sheetPr>
    <tabColor rgb="FF92D050"/>
    <pageSetUpPr fitToPage="1"/>
  </sheetPr>
  <dimension ref="A1:X30"/>
  <sheetViews>
    <sheetView showGridLines="0" view="pageLayout" topLeftCell="C6" zoomScale="60" zoomScaleNormal="80" zoomScalePageLayoutView="60" workbookViewId="0">
      <selection activeCell="C6" sqref="C6:J30"/>
    </sheetView>
  </sheetViews>
  <sheetFormatPr defaultColWidth="9.28515625" defaultRowHeight="15" x14ac:dyDescent="0.25"/>
  <cols>
    <col min="1" max="1" width="9.28515625" style="2"/>
    <col min="2" max="2" width="28.7109375" style="2" customWidth="1"/>
    <col min="3" max="7" width="20" style="2" customWidth="1"/>
    <col min="8" max="8" width="20" style="108" customWidth="1"/>
    <col min="9" max="9" width="20" style="2" customWidth="1"/>
    <col min="10" max="10" width="22.28515625" style="2" customWidth="1"/>
    <col min="11" max="11" width="9.28515625" style="2"/>
    <col min="12" max="12" width="255.7109375" style="2" bestFit="1" customWidth="1"/>
    <col min="13" max="16384" width="9.28515625" style="2"/>
  </cols>
  <sheetData>
    <row r="1" spans="1:24" x14ac:dyDescent="0.25">
      <c r="B1" s="101" t="s">
        <v>377</v>
      </c>
    </row>
    <row r="2" spans="1:24" ht="14.25" customHeight="1" x14ac:dyDescent="0.25">
      <c r="B2" s="109"/>
      <c r="C2" s="109"/>
      <c r="D2" s="109"/>
      <c r="E2" s="109"/>
      <c r="F2" s="109"/>
      <c r="G2" s="109"/>
      <c r="H2" s="110"/>
      <c r="I2" s="109"/>
    </row>
    <row r="3" spans="1:24" x14ac:dyDescent="0.25">
      <c r="D3" s="109"/>
      <c r="E3" s="109"/>
      <c r="F3" s="109"/>
      <c r="G3" s="109"/>
      <c r="H3" s="110"/>
    </row>
    <row r="4" spans="1:24" x14ac:dyDescent="0.25">
      <c r="C4" s="102" t="s">
        <v>145</v>
      </c>
      <c r="D4" s="102" t="s">
        <v>144</v>
      </c>
      <c r="E4" s="102" t="s">
        <v>143</v>
      </c>
      <c r="F4" s="102" t="s">
        <v>142</v>
      </c>
      <c r="G4" s="102" t="s">
        <v>141</v>
      </c>
      <c r="H4" s="102" t="s">
        <v>378</v>
      </c>
      <c r="I4" s="102" t="s">
        <v>379</v>
      </c>
      <c r="J4" s="102" t="s">
        <v>380</v>
      </c>
    </row>
    <row r="5" spans="1:24" ht="186.75" customHeight="1" x14ac:dyDescent="0.25">
      <c r="B5" s="111" t="s">
        <v>381</v>
      </c>
      <c r="C5" s="112" t="s">
        <v>382</v>
      </c>
      <c r="D5" s="112" t="s">
        <v>383</v>
      </c>
      <c r="E5" s="112" t="s">
        <v>384</v>
      </c>
      <c r="F5" s="112" t="s">
        <v>385</v>
      </c>
      <c r="G5" s="112" t="s">
        <v>386</v>
      </c>
      <c r="H5" s="112" t="s">
        <v>387</v>
      </c>
      <c r="I5" s="112" t="s">
        <v>388</v>
      </c>
      <c r="J5" s="112" t="s">
        <v>389</v>
      </c>
      <c r="L5" s="113"/>
      <c r="M5" s="15"/>
      <c r="N5" s="15"/>
      <c r="O5" s="15"/>
      <c r="P5" s="15"/>
      <c r="Q5" s="15"/>
      <c r="R5" s="15"/>
      <c r="S5" s="15"/>
      <c r="T5" s="15"/>
      <c r="U5" s="15"/>
      <c r="V5" s="15"/>
      <c r="W5" s="15"/>
      <c r="X5" s="15"/>
    </row>
    <row r="6" spans="1:24" ht="30" x14ac:dyDescent="0.25">
      <c r="A6" s="102">
        <v>1</v>
      </c>
      <c r="B6" s="114" t="s">
        <v>326</v>
      </c>
      <c r="C6" s="144">
        <f>[6]REM3!C6</f>
        <v>0</v>
      </c>
      <c r="D6" s="144">
        <f>[6]REM3!D6</f>
        <v>0</v>
      </c>
      <c r="E6" s="144">
        <f>[6]REM3!E6</f>
        <v>0</v>
      </c>
      <c r="F6" s="144">
        <f>[6]REM3!F6</f>
        <v>0</v>
      </c>
      <c r="G6" s="144">
        <f>[6]REM3!G6</f>
        <v>0</v>
      </c>
      <c r="H6" s="144">
        <f>[6]REM3!H6</f>
        <v>0</v>
      </c>
      <c r="I6" s="144">
        <f>[6]REM3!I6</f>
        <v>0</v>
      </c>
      <c r="J6" s="144">
        <f>[6]REM3!J6</f>
        <v>0</v>
      </c>
    </row>
    <row r="7" spans="1:24" x14ac:dyDescent="0.25">
      <c r="A7" s="102">
        <v>2</v>
      </c>
      <c r="B7" s="106" t="s">
        <v>390</v>
      </c>
      <c r="C7" s="144">
        <f>[6]REM3!C7</f>
        <v>0</v>
      </c>
      <c r="D7" s="144">
        <f>[6]REM3!D7</f>
        <v>0</v>
      </c>
      <c r="E7" s="144">
        <f>[6]REM3!E7</f>
        <v>0</v>
      </c>
      <c r="F7" s="144">
        <f>[6]REM3!F7</f>
        <v>0</v>
      </c>
      <c r="G7" s="144">
        <f>[6]REM3!G7</f>
        <v>0</v>
      </c>
      <c r="H7" s="144">
        <f>[6]REM3!H7</f>
        <v>0</v>
      </c>
      <c r="I7" s="144">
        <f>[6]REM3!I7</f>
        <v>0</v>
      </c>
      <c r="J7" s="144">
        <f>[6]REM3!J7</f>
        <v>0</v>
      </c>
    </row>
    <row r="8" spans="1:24" ht="45" x14ac:dyDescent="0.25">
      <c r="A8" s="102">
        <v>3</v>
      </c>
      <c r="B8" s="106" t="s">
        <v>391</v>
      </c>
      <c r="C8" s="144">
        <f>[6]REM3!C8</f>
        <v>0</v>
      </c>
      <c r="D8" s="144">
        <f>[6]REM3!D8</f>
        <v>0</v>
      </c>
      <c r="E8" s="144">
        <f>[6]REM3!E8</f>
        <v>0</v>
      </c>
      <c r="F8" s="144">
        <f>[6]REM3!F8</f>
        <v>0</v>
      </c>
      <c r="G8" s="144">
        <f>[6]REM3!G8</f>
        <v>0</v>
      </c>
      <c r="H8" s="144">
        <f>[6]REM3!H8</f>
        <v>0</v>
      </c>
      <c r="I8" s="144">
        <f>[6]REM3!I8</f>
        <v>0</v>
      </c>
      <c r="J8" s="144">
        <f>[6]REM3!J8</f>
        <v>0</v>
      </c>
    </row>
    <row r="9" spans="1:24" ht="45" x14ac:dyDescent="0.25">
      <c r="A9" s="102">
        <v>4</v>
      </c>
      <c r="B9" s="106" t="s">
        <v>392</v>
      </c>
      <c r="C9" s="144">
        <f>[6]REM3!C9</f>
        <v>0</v>
      </c>
      <c r="D9" s="144">
        <f>[6]REM3!D9</f>
        <v>0</v>
      </c>
      <c r="E9" s="144">
        <f>[6]REM3!E9</f>
        <v>0</v>
      </c>
      <c r="F9" s="144">
        <f>[6]REM3!F9</f>
        <v>0</v>
      </c>
      <c r="G9" s="144">
        <f>[6]REM3!G9</f>
        <v>0</v>
      </c>
      <c r="H9" s="144">
        <f>[6]REM3!H9</f>
        <v>0</v>
      </c>
      <c r="I9" s="144">
        <f>[6]REM3!I9</f>
        <v>0</v>
      </c>
      <c r="J9" s="144">
        <f>[6]REM3!J9</f>
        <v>0</v>
      </c>
    </row>
    <row r="10" spans="1:24" x14ac:dyDescent="0.25">
      <c r="A10" s="102">
        <v>5</v>
      </c>
      <c r="B10" s="106" t="s">
        <v>393</v>
      </c>
      <c r="C10" s="144">
        <f>[6]REM3!C10</f>
        <v>0</v>
      </c>
      <c r="D10" s="144">
        <f>[6]REM3!D10</f>
        <v>0</v>
      </c>
      <c r="E10" s="144">
        <f>[6]REM3!E10</f>
        <v>0</v>
      </c>
      <c r="F10" s="144">
        <f>[6]REM3!F10</f>
        <v>0</v>
      </c>
      <c r="G10" s="144">
        <f>[6]REM3!G10</f>
        <v>0</v>
      </c>
      <c r="H10" s="144">
        <f>[6]REM3!H10</f>
        <v>0</v>
      </c>
      <c r="I10" s="144">
        <f>[6]REM3!I10</f>
        <v>0</v>
      </c>
      <c r="J10" s="144">
        <f>[6]REM3!J10</f>
        <v>0</v>
      </c>
    </row>
    <row r="11" spans="1:24" x14ac:dyDescent="0.25">
      <c r="A11" s="102">
        <v>6</v>
      </c>
      <c r="B11" s="106" t="s">
        <v>394</v>
      </c>
      <c r="C11" s="144">
        <f>[6]REM3!C11</f>
        <v>0</v>
      </c>
      <c r="D11" s="144">
        <f>[6]REM3!D11</f>
        <v>0</v>
      </c>
      <c r="E11" s="144">
        <f>[6]REM3!E11</f>
        <v>0</v>
      </c>
      <c r="F11" s="144">
        <f>[6]REM3!F11</f>
        <v>0</v>
      </c>
      <c r="G11" s="144">
        <f>[6]REM3!G11</f>
        <v>0</v>
      </c>
      <c r="H11" s="144">
        <f>[6]REM3!H11</f>
        <v>0</v>
      </c>
      <c r="I11" s="144">
        <f>[6]REM3!I11</f>
        <v>0</v>
      </c>
      <c r="J11" s="144">
        <f>[6]REM3!J11</f>
        <v>0</v>
      </c>
    </row>
    <row r="12" spans="1:24" ht="30" x14ac:dyDescent="0.25">
      <c r="A12" s="30">
        <v>7</v>
      </c>
      <c r="B12" s="114" t="s">
        <v>395</v>
      </c>
      <c r="C12" s="144">
        <f>[6]REM3!C12</f>
        <v>0.39653500000000003</v>
      </c>
      <c r="D12" s="144">
        <f>[6]REM3!D12</f>
        <v>0.16995083216999998</v>
      </c>
      <c r="E12" s="144">
        <f>[6]REM3!E12</f>
        <v>0.22658416783000002</v>
      </c>
      <c r="F12" s="144">
        <f>[6]REM3!F12</f>
        <v>0</v>
      </c>
      <c r="G12" s="144">
        <f>[6]REM3!G12</f>
        <v>0</v>
      </c>
      <c r="H12" s="144">
        <f>[6]REM3!H12</f>
        <v>0.20613917460000003</v>
      </c>
      <c r="I12" s="144">
        <f>[6]REM3!I12</f>
        <v>1.2228351746000001</v>
      </c>
      <c r="J12" s="144">
        <f>[6]REM3!J12</f>
        <v>3.1500149999999998</v>
      </c>
    </row>
    <row r="13" spans="1:24" x14ac:dyDescent="0.25">
      <c r="A13" s="30">
        <v>8</v>
      </c>
      <c r="B13" s="106" t="s">
        <v>396</v>
      </c>
      <c r="C13" s="144">
        <f>[6]REM3!C13</f>
        <v>0.113292</v>
      </c>
      <c r="D13" s="144">
        <f>[6]REM3!D13</f>
        <v>0</v>
      </c>
      <c r="E13" s="144">
        <f>[6]REM3!E13</f>
        <v>0.113292</v>
      </c>
      <c r="F13" s="144">
        <f>[6]REM3!F13</f>
        <v>0</v>
      </c>
      <c r="G13" s="144">
        <f>[6]REM3!G13</f>
        <v>0</v>
      </c>
      <c r="H13" s="144">
        <f>[6]REM3!H13</f>
        <v>0</v>
      </c>
      <c r="I13" s="144">
        <f>[6]REM3!I13</f>
        <v>0.38</v>
      </c>
      <c r="J13" s="144">
        <f>[6]REM3!J13</f>
        <v>0.673292</v>
      </c>
    </row>
    <row r="14" spans="1:24" ht="45" x14ac:dyDescent="0.25">
      <c r="A14" s="30">
        <v>9</v>
      </c>
      <c r="B14" s="106" t="s">
        <v>397</v>
      </c>
      <c r="C14" s="144">
        <f>[6]REM3!C14</f>
        <v>0</v>
      </c>
      <c r="D14" s="144">
        <f>[6]REM3!D14</f>
        <v>0</v>
      </c>
      <c r="E14" s="144">
        <f>[6]REM3!E14</f>
        <v>0</v>
      </c>
      <c r="F14" s="144">
        <f>[6]REM3!F14</f>
        <v>0</v>
      </c>
      <c r="G14" s="144">
        <f>[6]REM3!G14</f>
        <v>0</v>
      </c>
      <c r="H14" s="144">
        <f>[6]REM3!H14</f>
        <v>0</v>
      </c>
      <c r="I14" s="144">
        <f>[6]REM3!I14</f>
        <v>9.6696000000000004E-2</v>
      </c>
      <c r="J14" s="144">
        <f>[6]REM3!J14</f>
        <v>0.48348000000000002</v>
      </c>
    </row>
    <row r="15" spans="1:24" ht="45" x14ac:dyDescent="0.25">
      <c r="A15" s="30">
        <v>10</v>
      </c>
      <c r="B15" s="106" t="s">
        <v>398</v>
      </c>
      <c r="C15" s="144">
        <f>[6]REM3!C15</f>
        <v>0.28324300000000002</v>
      </c>
      <c r="D15" s="144">
        <f>[6]REM3!D15</f>
        <v>0.16995083216999998</v>
      </c>
      <c r="E15" s="144">
        <f>[6]REM3!E15</f>
        <v>0.11329216783000003</v>
      </c>
      <c r="F15" s="144">
        <f>[6]REM3!F15</f>
        <v>0</v>
      </c>
      <c r="G15" s="144">
        <f>[6]REM3!G15</f>
        <v>0</v>
      </c>
      <c r="H15" s="144">
        <f>[6]REM3!H15</f>
        <v>0.20613917460000003</v>
      </c>
      <c r="I15" s="144">
        <f>[6]REM3!I15</f>
        <v>0.74613917460000001</v>
      </c>
      <c r="J15" s="144">
        <f>[6]REM3!J15</f>
        <v>1.9932430000000001</v>
      </c>
    </row>
    <row r="16" spans="1:24" x14ac:dyDescent="0.25">
      <c r="A16" s="30">
        <v>11</v>
      </c>
      <c r="B16" s="106" t="s">
        <v>399</v>
      </c>
      <c r="C16" s="144">
        <f>[6]REM3!C16</f>
        <v>0</v>
      </c>
      <c r="D16" s="144">
        <f>[6]REM3!D16</f>
        <v>0</v>
      </c>
      <c r="E16" s="144">
        <f>[6]REM3!E16</f>
        <v>0</v>
      </c>
      <c r="F16" s="144">
        <f>[6]REM3!F16</f>
        <v>0</v>
      </c>
      <c r="G16" s="144">
        <f>[6]REM3!G16</f>
        <v>0</v>
      </c>
      <c r="H16" s="144">
        <f>[6]REM3!H16</f>
        <v>0</v>
      </c>
      <c r="I16" s="144">
        <f>[6]REM3!I16</f>
        <v>0</v>
      </c>
      <c r="J16" s="144">
        <f>[6]REM3!J16</f>
        <v>0</v>
      </c>
    </row>
    <row r="17" spans="1:12" x14ac:dyDescent="0.25">
      <c r="A17" s="30">
        <v>12</v>
      </c>
      <c r="B17" s="106" t="s">
        <v>400</v>
      </c>
      <c r="C17" s="144">
        <f>[6]REM3!C17</f>
        <v>0</v>
      </c>
      <c r="D17" s="144">
        <f>[6]REM3!D17</f>
        <v>0</v>
      </c>
      <c r="E17" s="144">
        <f>[6]REM3!E17</f>
        <v>0</v>
      </c>
      <c r="F17" s="144">
        <f>[6]REM3!F17</f>
        <v>0</v>
      </c>
      <c r="G17" s="144">
        <f>[6]REM3!G17</f>
        <v>0</v>
      </c>
      <c r="H17" s="144">
        <f>[6]REM3!H17</f>
        <v>0</v>
      </c>
      <c r="I17" s="144">
        <f>[6]REM3!I17</f>
        <v>0</v>
      </c>
      <c r="J17" s="144">
        <f>[6]REM3!J17</f>
        <v>0</v>
      </c>
    </row>
    <row r="18" spans="1:12" x14ac:dyDescent="0.25">
      <c r="A18" s="30">
        <v>13</v>
      </c>
      <c r="B18" s="2" t="s">
        <v>328</v>
      </c>
      <c r="C18" s="144">
        <f>[6]REM3!C18</f>
        <v>0</v>
      </c>
      <c r="D18" s="144">
        <f>[6]REM3!D18</f>
        <v>0</v>
      </c>
      <c r="E18" s="144">
        <f>[6]REM3!E18</f>
        <v>0</v>
      </c>
      <c r="F18" s="144">
        <f>[6]REM3!F18</f>
        <v>0</v>
      </c>
      <c r="G18" s="144">
        <f>[6]REM3!G18</f>
        <v>0</v>
      </c>
      <c r="H18" s="144">
        <f>[6]REM3!H18</f>
        <v>0</v>
      </c>
      <c r="I18" s="144">
        <f>[6]REM3!I18</f>
        <v>0</v>
      </c>
      <c r="J18" s="144">
        <f>[6]REM3!J18</f>
        <v>0.38678400000000002</v>
      </c>
    </row>
    <row r="19" spans="1:12" x14ac:dyDescent="0.25">
      <c r="A19" s="30">
        <v>14</v>
      </c>
      <c r="B19" s="106" t="s">
        <v>396</v>
      </c>
      <c r="C19" s="144">
        <f>[6]REM3!C19</f>
        <v>0</v>
      </c>
      <c r="D19" s="144">
        <f>[6]REM3!D19</f>
        <v>0</v>
      </c>
      <c r="E19" s="144">
        <f>[6]REM3!E19</f>
        <v>0</v>
      </c>
      <c r="F19" s="144">
        <f>[6]REM3!F19</f>
        <v>0</v>
      </c>
      <c r="G19" s="144">
        <f>[6]REM3!G19</f>
        <v>0</v>
      </c>
      <c r="H19" s="144">
        <f>[6]REM3!H19</f>
        <v>0</v>
      </c>
      <c r="I19" s="144">
        <f>[6]REM3!I19</f>
        <v>0</v>
      </c>
      <c r="J19" s="144">
        <f>[6]REM3!J19</f>
        <v>0</v>
      </c>
    </row>
    <row r="20" spans="1:12" ht="45" x14ac:dyDescent="0.25">
      <c r="A20" s="30">
        <v>15</v>
      </c>
      <c r="B20" s="106" t="s">
        <v>397</v>
      </c>
      <c r="C20" s="144">
        <f>[6]REM3!C20</f>
        <v>0</v>
      </c>
      <c r="D20" s="144">
        <f>[6]REM3!D20</f>
        <v>0</v>
      </c>
      <c r="E20" s="144">
        <f>[6]REM3!E20</f>
        <v>0</v>
      </c>
      <c r="F20" s="144">
        <f>[6]REM3!F20</f>
        <v>0</v>
      </c>
      <c r="G20" s="144">
        <f>[6]REM3!G20</f>
        <v>0</v>
      </c>
      <c r="H20" s="144">
        <f>[6]REM3!H20</f>
        <v>0</v>
      </c>
      <c r="I20" s="144">
        <f>[6]REM3!I20</f>
        <v>0</v>
      </c>
      <c r="J20" s="144">
        <f>[6]REM3!J20</f>
        <v>0.38678400000000002</v>
      </c>
    </row>
    <row r="21" spans="1:12" ht="45" x14ac:dyDescent="0.25">
      <c r="A21" s="30">
        <v>16</v>
      </c>
      <c r="B21" s="106" t="s">
        <v>398</v>
      </c>
      <c r="C21" s="144">
        <f>[6]REM3!C21</f>
        <v>0</v>
      </c>
      <c r="D21" s="144">
        <f>[6]REM3!D21</f>
        <v>0</v>
      </c>
      <c r="E21" s="144">
        <f>[6]REM3!E21</f>
        <v>0</v>
      </c>
      <c r="F21" s="144">
        <f>[6]REM3!F21</f>
        <v>0</v>
      </c>
      <c r="G21" s="144">
        <f>[6]REM3!G21</f>
        <v>0</v>
      </c>
      <c r="H21" s="144">
        <f>[6]REM3!H21</f>
        <v>0</v>
      </c>
      <c r="I21" s="144">
        <f>[6]REM3!I21</f>
        <v>0</v>
      </c>
      <c r="J21" s="144">
        <f>[6]REM3!J21</f>
        <v>0</v>
      </c>
    </row>
    <row r="22" spans="1:12" x14ac:dyDescent="0.25">
      <c r="A22" s="30">
        <v>17</v>
      </c>
      <c r="B22" s="106" t="s">
        <v>399</v>
      </c>
      <c r="C22" s="144">
        <f>[6]REM3!C22</f>
        <v>0</v>
      </c>
      <c r="D22" s="144">
        <f>[6]REM3!D22</f>
        <v>0</v>
      </c>
      <c r="E22" s="144">
        <f>[6]REM3!E22</f>
        <v>0</v>
      </c>
      <c r="F22" s="144">
        <f>[6]REM3!F22</f>
        <v>0</v>
      </c>
      <c r="G22" s="144">
        <f>[6]REM3!G22</f>
        <v>0</v>
      </c>
      <c r="H22" s="144">
        <f>[6]REM3!H22</f>
        <v>0</v>
      </c>
      <c r="I22" s="144">
        <f>[6]REM3!I22</f>
        <v>0</v>
      </c>
      <c r="J22" s="144">
        <f>[6]REM3!J22</f>
        <v>0</v>
      </c>
    </row>
    <row r="23" spans="1:12" x14ac:dyDescent="0.25">
      <c r="A23" s="30">
        <v>18</v>
      </c>
      <c r="B23" s="106" t="s">
        <v>400</v>
      </c>
      <c r="C23" s="144">
        <f>[6]REM3!C23</f>
        <v>0</v>
      </c>
      <c r="D23" s="144">
        <f>[6]REM3!D23</f>
        <v>0</v>
      </c>
      <c r="E23" s="144">
        <f>[6]REM3!E23</f>
        <v>0</v>
      </c>
      <c r="F23" s="144">
        <f>[6]REM3!F23</f>
        <v>0</v>
      </c>
      <c r="G23" s="144">
        <f>[6]REM3!G23</f>
        <v>0</v>
      </c>
      <c r="H23" s="144">
        <f>[6]REM3!H23</f>
        <v>0</v>
      </c>
      <c r="I23" s="144">
        <f>[6]REM3!I23</f>
        <v>0</v>
      </c>
      <c r="J23" s="144">
        <f>[6]REM3!J23</f>
        <v>0</v>
      </c>
    </row>
    <row r="24" spans="1:12" x14ac:dyDescent="0.25">
      <c r="A24" s="30">
        <v>19</v>
      </c>
      <c r="B24" s="115" t="s">
        <v>329</v>
      </c>
      <c r="C24" s="144">
        <f>[6]REM3!C24</f>
        <v>0</v>
      </c>
      <c r="D24" s="144">
        <f>[6]REM3!D24</f>
        <v>0</v>
      </c>
      <c r="E24" s="144">
        <f>[6]REM3!E24</f>
        <v>0</v>
      </c>
      <c r="F24" s="144">
        <f>[6]REM3!F24</f>
        <v>0</v>
      </c>
      <c r="G24" s="144">
        <f>[6]REM3!G24</f>
        <v>0</v>
      </c>
      <c r="H24" s="144">
        <f>[6]REM3!H24</f>
        <v>0</v>
      </c>
      <c r="I24" s="144">
        <f>[6]REM3!I24</f>
        <v>0</v>
      </c>
      <c r="J24" s="144">
        <f>[6]REM3!J24</f>
        <v>0</v>
      </c>
    </row>
    <row r="25" spans="1:12" x14ac:dyDescent="0.25">
      <c r="A25" s="30">
        <v>20</v>
      </c>
      <c r="B25" s="106" t="s">
        <v>396</v>
      </c>
      <c r="C25" s="144">
        <f>[6]REM3!C25</f>
        <v>0</v>
      </c>
      <c r="D25" s="144">
        <f>[6]REM3!D25</f>
        <v>0</v>
      </c>
      <c r="E25" s="144">
        <f>[6]REM3!E25</f>
        <v>0</v>
      </c>
      <c r="F25" s="144">
        <f>[6]REM3!F25</f>
        <v>0</v>
      </c>
      <c r="G25" s="144">
        <f>[6]REM3!G25</f>
        <v>0</v>
      </c>
      <c r="H25" s="144">
        <f>[6]REM3!H25</f>
        <v>0</v>
      </c>
      <c r="I25" s="144">
        <f>[6]REM3!I25</f>
        <v>0</v>
      </c>
      <c r="J25" s="144">
        <f>[6]REM3!J25</f>
        <v>0</v>
      </c>
      <c r="L25" s="15"/>
    </row>
    <row r="26" spans="1:12" ht="45" x14ac:dyDescent="0.25">
      <c r="A26" s="30">
        <v>21</v>
      </c>
      <c r="B26" s="106" t="s">
        <v>397</v>
      </c>
      <c r="C26" s="144">
        <f>[6]REM3!C26</f>
        <v>0</v>
      </c>
      <c r="D26" s="144">
        <f>[6]REM3!D26</f>
        <v>0</v>
      </c>
      <c r="E26" s="144">
        <f>[6]REM3!E26</f>
        <v>0</v>
      </c>
      <c r="F26" s="144">
        <f>[6]REM3!F26</f>
        <v>0</v>
      </c>
      <c r="G26" s="144">
        <f>[6]REM3!G26</f>
        <v>0</v>
      </c>
      <c r="H26" s="144">
        <f>[6]REM3!H26</f>
        <v>0</v>
      </c>
      <c r="I26" s="144">
        <f>[6]REM3!I26</f>
        <v>0</v>
      </c>
      <c r="J26" s="144">
        <f>[6]REM3!J26</f>
        <v>0</v>
      </c>
    </row>
    <row r="27" spans="1:12" ht="45" x14ac:dyDescent="0.25">
      <c r="A27" s="30">
        <v>22</v>
      </c>
      <c r="B27" s="106" t="s">
        <v>398</v>
      </c>
      <c r="C27" s="144">
        <f>[6]REM3!C27</f>
        <v>0</v>
      </c>
      <c r="D27" s="144">
        <f>[6]REM3!D27</f>
        <v>0</v>
      </c>
      <c r="E27" s="144">
        <f>[6]REM3!E27</f>
        <v>0</v>
      </c>
      <c r="F27" s="144">
        <f>[6]REM3!F27</f>
        <v>0</v>
      </c>
      <c r="G27" s="144">
        <f>[6]REM3!G27</f>
        <v>0</v>
      </c>
      <c r="H27" s="144">
        <f>[6]REM3!H27</f>
        <v>0</v>
      </c>
      <c r="I27" s="144">
        <f>[6]REM3!I27</f>
        <v>0</v>
      </c>
      <c r="J27" s="144">
        <f>[6]REM3!J27</f>
        <v>0</v>
      </c>
    </row>
    <row r="28" spans="1:12" x14ac:dyDescent="0.25">
      <c r="A28" s="30">
        <v>23</v>
      </c>
      <c r="B28" s="106" t="s">
        <v>399</v>
      </c>
      <c r="C28" s="144">
        <f>[6]REM3!C28</f>
        <v>0</v>
      </c>
      <c r="D28" s="144">
        <f>[6]REM3!D28</f>
        <v>0</v>
      </c>
      <c r="E28" s="144">
        <f>[6]REM3!E28</f>
        <v>0</v>
      </c>
      <c r="F28" s="144">
        <f>[6]REM3!F28</f>
        <v>0</v>
      </c>
      <c r="G28" s="144">
        <f>[6]REM3!G28</f>
        <v>0</v>
      </c>
      <c r="H28" s="144">
        <f>[6]REM3!H28</f>
        <v>0</v>
      </c>
      <c r="I28" s="144">
        <f>[6]REM3!I28</f>
        <v>0</v>
      </c>
      <c r="J28" s="144">
        <f>[6]REM3!J28</f>
        <v>0</v>
      </c>
    </row>
    <row r="29" spans="1:12" x14ac:dyDescent="0.25">
      <c r="A29" s="30">
        <v>24</v>
      </c>
      <c r="B29" s="106" t="s">
        <v>400</v>
      </c>
      <c r="C29" s="144">
        <f>[6]REM3!C29</f>
        <v>0</v>
      </c>
      <c r="D29" s="144">
        <f>[6]REM3!D29</f>
        <v>0</v>
      </c>
      <c r="E29" s="144">
        <f>[6]REM3!E29</f>
        <v>0</v>
      </c>
      <c r="F29" s="144">
        <f>[6]REM3!F29</f>
        <v>0</v>
      </c>
      <c r="G29" s="144">
        <f>[6]REM3!G29</f>
        <v>0</v>
      </c>
      <c r="H29" s="144">
        <f>[6]REM3!H29</f>
        <v>0</v>
      </c>
      <c r="I29" s="144">
        <f>[6]REM3!I29</f>
        <v>0</v>
      </c>
      <c r="J29" s="144">
        <f>[6]REM3!J29</f>
        <v>0</v>
      </c>
    </row>
    <row r="30" spans="1:12" x14ac:dyDescent="0.25">
      <c r="A30" s="30">
        <v>25</v>
      </c>
      <c r="B30" s="16" t="s">
        <v>401</v>
      </c>
      <c r="C30" s="144">
        <f>[6]REM3!C30</f>
        <v>0.39653500000000003</v>
      </c>
      <c r="D30" s="144">
        <f>[6]REM3!D30</f>
        <v>0.16995083216999998</v>
      </c>
      <c r="E30" s="144">
        <f>[6]REM3!E30</f>
        <v>0.22658416783000002</v>
      </c>
      <c r="F30" s="144">
        <f>[6]REM3!F30</f>
        <v>0</v>
      </c>
      <c r="G30" s="144">
        <f>[6]REM3!G30</f>
        <v>0</v>
      </c>
      <c r="H30" s="144">
        <f>[6]REM3!H30</f>
        <v>0.20613917460000003</v>
      </c>
      <c r="I30" s="144">
        <f>[6]REM3!I30</f>
        <v>1.2228351746000001</v>
      </c>
      <c r="J30" s="144">
        <f>[6]REM3!J30</f>
        <v>3.5367989999999998</v>
      </c>
    </row>
  </sheetData>
  <pageMargins left="0.70866141732283472" right="0.70866141732283472" top="0.74803149606299213" bottom="0.74803149606299213" header="0.31496062992125984" footer="0.31496062992125984"/>
  <pageSetup paperSize="9" scale="53" orientation="landscape" cellComments="asDisplayed" r:id="rId1"/>
  <headerFooter>
    <oddHeader>&amp;CCS</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B9DD-5E34-4302-A690-E11C748E671F}">
  <sheetPr>
    <tabColor rgb="FF92D050"/>
    <pageSetUpPr fitToPage="1"/>
  </sheetPr>
  <dimension ref="A1:C19"/>
  <sheetViews>
    <sheetView showGridLines="0" view="pageLayout" zoomScaleNormal="100" workbookViewId="0">
      <selection activeCell="C22" sqref="C22"/>
    </sheetView>
  </sheetViews>
  <sheetFormatPr defaultColWidth="9.28515625" defaultRowHeight="15" x14ac:dyDescent="0.25"/>
  <cols>
    <col min="1" max="1" width="8.7109375" customWidth="1"/>
    <col min="2" max="2" width="42.28515625" customWidth="1"/>
    <col min="3" max="3" width="48.28515625" customWidth="1"/>
    <col min="7" max="7" width="42.28515625" customWidth="1"/>
    <col min="8" max="8" width="48.28515625" customWidth="1"/>
  </cols>
  <sheetData>
    <row r="1" spans="1:3" ht="33.75" customHeight="1" x14ac:dyDescent="0.25">
      <c r="A1" s="116" t="s">
        <v>402</v>
      </c>
    </row>
    <row r="2" spans="1:3" ht="18" customHeight="1" x14ac:dyDescent="0.25">
      <c r="C2" s="30" t="s">
        <v>145</v>
      </c>
    </row>
    <row r="3" spans="1:3" ht="30" x14ac:dyDescent="0.25">
      <c r="B3" s="30" t="s">
        <v>403</v>
      </c>
      <c r="C3" s="117" t="s">
        <v>404</v>
      </c>
    </row>
    <row r="4" spans="1:3" x14ac:dyDescent="0.25">
      <c r="A4" s="30">
        <v>1</v>
      </c>
      <c r="B4" s="118" t="s">
        <v>405</v>
      </c>
      <c r="C4" s="39">
        <f>[6]REM4!C4</f>
        <v>0</v>
      </c>
    </row>
    <row r="5" spans="1:3" x14ac:dyDescent="0.25">
      <c r="A5" s="30">
        <v>2</v>
      </c>
      <c r="B5" s="118" t="s">
        <v>406</v>
      </c>
      <c r="C5" s="39">
        <f>[6]REM4!C5</f>
        <v>0</v>
      </c>
    </row>
    <row r="6" spans="1:3" x14ac:dyDescent="0.25">
      <c r="A6" s="30">
        <v>3</v>
      </c>
      <c r="B6" s="118" t="s">
        <v>407</v>
      </c>
      <c r="C6" s="39">
        <f>[6]REM4!C6</f>
        <v>0</v>
      </c>
    </row>
    <row r="7" spans="1:3" x14ac:dyDescent="0.25">
      <c r="A7" s="30">
        <v>4</v>
      </c>
      <c r="B7" s="118" t="s">
        <v>408</v>
      </c>
      <c r="C7" s="39">
        <f>[6]REM4!C7</f>
        <v>0</v>
      </c>
    </row>
    <row r="8" spans="1:3" x14ac:dyDescent="0.25">
      <c r="A8" s="30">
        <v>5</v>
      </c>
      <c r="B8" s="118" t="s">
        <v>409</v>
      </c>
      <c r="C8" s="39">
        <f>[6]REM4!C8</f>
        <v>0</v>
      </c>
    </row>
    <row r="9" spans="1:3" x14ac:dyDescent="0.25">
      <c r="A9" s="30">
        <v>6</v>
      </c>
      <c r="B9" s="118" t="s">
        <v>410</v>
      </c>
      <c r="C9" s="39">
        <f>[6]REM4!C9</f>
        <v>0</v>
      </c>
    </row>
    <row r="10" spans="1:3" x14ac:dyDescent="0.25">
      <c r="A10" s="30">
        <v>7</v>
      </c>
      <c r="B10" s="118" t="s">
        <v>411</v>
      </c>
      <c r="C10" s="39">
        <f>[6]REM4!C10</f>
        <v>0</v>
      </c>
    </row>
    <row r="11" spans="1:3" x14ac:dyDescent="0.25">
      <c r="A11" s="30">
        <v>8</v>
      </c>
      <c r="B11" s="118" t="s">
        <v>412</v>
      </c>
      <c r="C11" s="39">
        <f>[6]REM4!C11</f>
        <v>0</v>
      </c>
    </row>
    <row r="12" spans="1:3" x14ac:dyDescent="0.25">
      <c r="A12" s="30">
        <v>9</v>
      </c>
      <c r="B12" s="118" t="s">
        <v>413</v>
      </c>
      <c r="C12" s="39">
        <f>[6]REM4!C12</f>
        <v>0</v>
      </c>
    </row>
    <row r="13" spans="1:3" x14ac:dyDescent="0.25">
      <c r="A13" s="30">
        <v>10</v>
      </c>
      <c r="B13" s="118" t="s">
        <v>414</v>
      </c>
      <c r="C13" s="39">
        <f>[6]REM4!C13</f>
        <v>0</v>
      </c>
    </row>
    <row r="14" spans="1:3" x14ac:dyDescent="0.25">
      <c r="A14" s="30">
        <v>11</v>
      </c>
      <c r="B14" s="118" t="s">
        <v>415</v>
      </c>
      <c r="C14" s="39">
        <f>[6]REM4!C14</f>
        <v>0</v>
      </c>
    </row>
    <row r="15" spans="1:3" ht="30" x14ac:dyDescent="0.25">
      <c r="A15" s="33" t="s">
        <v>416</v>
      </c>
      <c r="B15" s="115" t="s">
        <v>417</v>
      </c>
      <c r="C15" s="39">
        <f>[6]REM4!C15</f>
        <v>0</v>
      </c>
    </row>
    <row r="19" spans="3:3" x14ac:dyDescent="0.25">
      <c r="C19" s="27"/>
    </row>
  </sheetData>
  <pageMargins left="0.70866141732283472" right="0.70866141732283472" top="0.74803149606299213" bottom="0.74803149606299213" header="0.31496062992125984" footer="0.31496062992125984"/>
  <pageSetup paperSize="9" scale="87" orientation="portrait" r:id="rId1"/>
  <headerFooter>
    <oddHeader xml:space="preserve">&amp;CCS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12236-6E5D-4B49-A4AF-3DB3B4EB3E16}">
  <sheetPr>
    <tabColor rgb="FF92D050"/>
    <pageSetUpPr fitToPage="1"/>
  </sheetPr>
  <dimension ref="A2:M141"/>
  <sheetViews>
    <sheetView showGridLines="0" showWhiteSpace="0" topLeftCell="A38" zoomScale="90" zoomScaleNormal="90" zoomScaleSheetLayoutView="100" zoomScalePageLayoutView="66" workbookViewId="0">
      <selection activeCell="P52" sqref="P52"/>
    </sheetView>
  </sheetViews>
  <sheetFormatPr defaultColWidth="9.28515625" defaultRowHeight="15" x14ac:dyDescent="0.25"/>
  <cols>
    <col min="1" max="1" width="4.42578125" customWidth="1"/>
    <col min="2" max="2" width="8.42578125" customWidth="1"/>
    <col min="3" max="3" width="66.28515625" customWidth="1"/>
    <col min="4" max="4" width="11.42578125" customWidth="1"/>
    <col min="5" max="5" width="11" customWidth="1"/>
    <col min="6" max="6" width="10.5703125" customWidth="1"/>
    <col min="7" max="7" width="11.5703125" customWidth="1"/>
    <col min="8" max="8" width="10.5703125" customWidth="1"/>
    <col min="9" max="9" width="20.42578125" style="156" bestFit="1" customWidth="1"/>
    <col min="13" max="13" width="12" bestFit="1" customWidth="1"/>
  </cols>
  <sheetData>
    <row r="2" spans="1:9" ht="18.75" x14ac:dyDescent="0.3">
      <c r="A2" s="36"/>
      <c r="B2" s="3" t="s">
        <v>147</v>
      </c>
    </row>
    <row r="3" spans="1:9" x14ac:dyDescent="0.25">
      <c r="A3" s="36"/>
      <c r="B3" s="27"/>
    </row>
    <row r="4" spans="1:9" x14ac:dyDescent="0.25">
      <c r="A4" s="36"/>
      <c r="D4" s="4" t="s">
        <v>1</v>
      </c>
      <c r="E4" s="4" t="s">
        <v>418</v>
      </c>
      <c r="F4" s="4" t="s">
        <v>419</v>
      </c>
      <c r="G4" s="4" t="s">
        <v>420</v>
      </c>
      <c r="H4" s="4" t="s">
        <v>421</v>
      </c>
    </row>
    <row r="5" spans="1:9" x14ac:dyDescent="0.25">
      <c r="A5" s="36"/>
      <c r="B5" s="60"/>
      <c r="C5" s="59"/>
      <c r="D5" s="56" t="s">
        <v>145</v>
      </c>
      <c r="E5" s="56" t="s">
        <v>144</v>
      </c>
      <c r="F5" s="56" t="s">
        <v>143</v>
      </c>
      <c r="G5" s="56" t="s">
        <v>142</v>
      </c>
      <c r="H5" s="56" t="s">
        <v>141</v>
      </c>
    </row>
    <row r="6" spans="1:9" x14ac:dyDescent="0.25">
      <c r="A6" s="36"/>
      <c r="B6" s="58"/>
      <c r="C6" s="57"/>
      <c r="D6" s="56" t="s">
        <v>9</v>
      </c>
      <c r="E6" s="56" t="s">
        <v>140</v>
      </c>
      <c r="F6" s="56" t="s">
        <v>139</v>
      </c>
      <c r="G6" s="56" t="s">
        <v>138</v>
      </c>
      <c r="H6" s="56" t="s">
        <v>137</v>
      </c>
    </row>
    <row r="7" spans="1:9" x14ac:dyDescent="0.25">
      <c r="A7" s="36"/>
      <c r="B7" s="55"/>
      <c r="C7" s="183" t="s">
        <v>136</v>
      </c>
      <c r="D7" s="184"/>
      <c r="E7" s="184"/>
      <c r="F7" s="184"/>
      <c r="G7" s="184"/>
      <c r="H7" s="185"/>
    </row>
    <row r="8" spans="1:9" x14ac:dyDescent="0.25">
      <c r="A8" s="36"/>
      <c r="B8" s="37">
        <v>1</v>
      </c>
      <c r="C8" s="43" t="s">
        <v>135</v>
      </c>
      <c r="D8" s="122">
        <f>'[1]C_01.00'!$D$10/1000000</f>
        <v>8360.7192579864986</v>
      </c>
      <c r="E8" s="122">
        <f>'[2]EU KM1'!D10</f>
        <v>7862.4531141661146</v>
      </c>
      <c r="F8" s="122">
        <f>'[2]EU KM1'!E10</f>
        <v>7528.3767173600045</v>
      </c>
      <c r="G8" s="122">
        <f>'[2]EU KM1'!F10</f>
        <v>5812.8043792400094</v>
      </c>
      <c r="H8" s="122">
        <f>'[2]EU KM1'!G10</f>
        <v>5370.9518132698977</v>
      </c>
      <c r="I8" s="155" t="s">
        <v>585</v>
      </c>
    </row>
    <row r="9" spans="1:9" x14ac:dyDescent="0.25">
      <c r="A9" s="36"/>
      <c r="B9" s="37">
        <v>2</v>
      </c>
      <c r="C9" s="43" t="s">
        <v>134</v>
      </c>
      <c r="D9" s="122">
        <f>'[1]C_01.00'!$D$9/1000000</f>
        <v>8360.7192579864986</v>
      </c>
      <c r="E9" s="122">
        <f>'[2]EU KM1'!D11</f>
        <v>7862.4531141661146</v>
      </c>
      <c r="F9" s="122">
        <f>'[2]EU KM1'!E11</f>
        <v>7528.3767173600045</v>
      </c>
      <c r="G9" s="122">
        <f>'[2]EU KM1'!F11</f>
        <v>5812.8043792400094</v>
      </c>
      <c r="H9" s="122">
        <f>'[2]EU KM1'!G11</f>
        <v>5370.9518132698977</v>
      </c>
      <c r="I9" s="157" t="s">
        <v>586</v>
      </c>
    </row>
    <row r="10" spans="1:9" x14ac:dyDescent="0.25">
      <c r="A10" s="36"/>
      <c r="B10" s="37">
        <v>3</v>
      </c>
      <c r="C10" s="43" t="s">
        <v>133</v>
      </c>
      <c r="D10" s="122">
        <f>'[1]C_01.00'!$D$8/1000000</f>
        <v>8377.8068359864992</v>
      </c>
      <c r="E10" s="122">
        <f>'[2]EU KM1'!D12</f>
        <v>7966.8357231661148</v>
      </c>
      <c r="F10" s="122">
        <f>'[2]EU KM1'!E12</f>
        <v>7602.9511613600043</v>
      </c>
      <c r="G10" s="122">
        <f>'[2]EU KM1'!F12</f>
        <v>5916.5945782400095</v>
      </c>
      <c r="H10" s="122">
        <f>'[2]EU KM1'!G12</f>
        <v>5370.9518132698977</v>
      </c>
      <c r="I10" s="157" t="s">
        <v>587</v>
      </c>
    </row>
    <row r="11" spans="1:9" x14ac:dyDescent="0.25">
      <c r="A11" s="36"/>
      <c r="B11" s="40"/>
      <c r="C11" s="180" t="s">
        <v>132</v>
      </c>
      <c r="D11" s="181"/>
      <c r="E11" s="181"/>
      <c r="F11" s="181"/>
      <c r="G11" s="181"/>
      <c r="H11" s="182"/>
    </row>
    <row r="12" spans="1:9" x14ac:dyDescent="0.25">
      <c r="A12" s="36"/>
      <c r="B12" s="37">
        <v>4</v>
      </c>
      <c r="C12" s="43" t="s">
        <v>131</v>
      </c>
      <c r="D12" s="122">
        <f>'[1]C_02.00.a'!$D$8/1000000</f>
        <v>21379.641186033678</v>
      </c>
      <c r="E12" s="122">
        <f>'[2]EU KM1'!D14</f>
        <v>21085.729538568172</v>
      </c>
      <c r="F12" s="122">
        <f>'[2]EU KM1'!E14</f>
        <v>22705.402805466252</v>
      </c>
      <c r="G12" s="122">
        <f>'[2]EU KM1'!F14</f>
        <v>23505.91015778865</v>
      </c>
      <c r="H12" s="122">
        <f>'[2]EU KM1'!G14</f>
        <v>25935.173979416551</v>
      </c>
      <c r="I12" s="155" t="s">
        <v>588</v>
      </c>
    </row>
    <row r="13" spans="1:9" ht="15" customHeight="1" x14ac:dyDescent="0.25">
      <c r="A13" s="36"/>
      <c r="B13" s="37" t="s">
        <v>130</v>
      </c>
      <c r="C13" s="17" t="s">
        <v>129</v>
      </c>
      <c r="D13" s="122">
        <f>'[1]C_02.00.b'!$D$9/1000000</f>
        <v>21099.673994067347</v>
      </c>
      <c r="E13" s="37"/>
      <c r="F13" s="37"/>
      <c r="G13" s="37"/>
      <c r="H13" s="37"/>
      <c r="I13" s="155" t="s">
        <v>589</v>
      </c>
    </row>
    <row r="14" spans="1:9" x14ac:dyDescent="0.25">
      <c r="A14" s="36"/>
      <c r="B14" s="40"/>
      <c r="C14" s="186" t="s">
        <v>128</v>
      </c>
      <c r="D14" s="187"/>
      <c r="E14" s="187"/>
      <c r="F14" s="187"/>
      <c r="G14" s="187"/>
      <c r="H14" s="188"/>
    </row>
    <row r="15" spans="1:9" x14ac:dyDescent="0.25">
      <c r="A15" s="36"/>
      <c r="B15" s="37">
        <v>5</v>
      </c>
      <c r="C15" s="53" t="s">
        <v>127</v>
      </c>
      <c r="D15" s="149">
        <f>'[1]C_03.00'!$D$8</f>
        <v>0.39105984919186421</v>
      </c>
      <c r="E15" s="37">
        <f>'[2]EU KM1'!D16</f>
        <v>0.37288029801315636</v>
      </c>
      <c r="F15" s="37">
        <f>'[2]EU KM1'!E16</f>
        <v>0.33156763532719941</v>
      </c>
      <c r="G15" s="37">
        <f>'[2]EU KM1'!F16</f>
        <v>0.24729118507729617</v>
      </c>
      <c r="H15" s="37">
        <f>'[2]EU KM1'!G16</f>
        <v>0.20709141251693752</v>
      </c>
      <c r="I15" s="150" t="s">
        <v>590</v>
      </c>
    </row>
    <row r="16" spans="1:9" s="44" customFormat="1" x14ac:dyDescent="0.25">
      <c r="A16" s="46"/>
      <c r="B16" s="48" t="s">
        <v>126</v>
      </c>
      <c r="C16" s="49" t="s">
        <v>117</v>
      </c>
      <c r="D16" s="48"/>
      <c r="E16" s="48"/>
      <c r="F16" s="48"/>
      <c r="G16" s="48"/>
      <c r="H16" s="48"/>
      <c r="I16" s="156"/>
    </row>
    <row r="17" spans="1:13" s="44" customFormat="1" ht="30" x14ac:dyDescent="0.25">
      <c r="A17" s="46"/>
      <c r="B17" s="54" t="s">
        <v>125</v>
      </c>
      <c r="C17" s="47" t="s">
        <v>124</v>
      </c>
      <c r="D17" s="37">
        <f>'[1]C_03.00'!$D$14</f>
        <v>0.39624874111027991</v>
      </c>
      <c r="E17" s="37"/>
      <c r="F17" s="37"/>
      <c r="G17" s="37"/>
      <c r="H17" s="37"/>
      <c r="I17" s="155" t="s">
        <v>591</v>
      </c>
    </row>
    <row r="18" spans="1:13" s="44" customFormat="1" x14ac:dyDescent="0.25">
      <c r="A18" s="46"/>
      <c r="B18" s="37">
        <v>6</v>
      </c>
      <c r="C18" s="53" t="s">
        <v>123</v>
      </c>
      <c r="D18" s="37">
        <f>'[1]C_03.00'!$D$10</f>
        <v>0.39105984919186421</v>
      </c>
      <c r="E18" s="37">
        <f>'[2]EU KM1'!D17</f>
        <v>0.37288029801315636</v>
      </c>
      <c r="F18" s="37">
        <f>'[2]EU KM1'!E17</f>
        <v>0.33156763532719941</v>
      </c>
      <c r="G18" s="37">
        <f>'[2]EU KM1'!F17</f>
        <v>0.24729118507729617</v>
      </c>
      <c r="H18" s="37">
        <f>'[2]EU KM1'!G17</f>
        <v>0.20709141251693752</v>
      </c>
      <c r="I18" s="150" t="s">
        <v>592</v>
      </c>
    </row>
    <row r="19" spans="1:13" s="44" customFormat="1" x14ac:dyDescent="0.25">
      <c r="A19" s="46"/>
      <c r="B19" s="48" t="s">
        <v>122</v>
      </c>
      <c r="C19" s="49" t="s">
        <v>117</v>
      </c>
      <c r="D19" s="48"/>
      <c r="E19" s="48"/>
      <c r="F19" s="48"/>
      <c r="G19" s="48"/>
      <c r="H19" s="48"/>
      <c r="I19" s="156"/>
    </row>
    <row r="20" spans="1:13" s="44" customFormat="1" ht="30" x14ac:dyDescent="0.25">
      <c r="A20" s="46"/>
      <c r="B20" s="37" t="s">
        <v>121</v>
      </c>
      <c r="C20" s="52" t="s">
        <v>120</v>
      </c>
      <c r="D20" s="37">
        <f>'[1]C_03.00'!$D$15</f>
        <v>0.39624874111027991</v>
      </c>
      <c r="E20" s="37"/>
      <c r="F20" s="37"/>
      <c r="G20" s="37"/>
      <c r="H20" s="37"/>
      <c r="I20" s="155" t="s">
        <v>593</v>
      </c>
    </row>
    <row r="21" spans="1:13" s="44" customFormat="1" x14ac:dyDescent="0.25">
      <c r="A21" s="46"/>
      <c r="B21" s="51">
        <v>7</v>
      </c>
      <c r="C21" s="50" t="s">
        <v>119</v>
      </c>
      <c r="D21" s="37">
        <f>'[1]C_03.00'!$D$12</f>
        <v>0.39185909450432355</v>
      </c>
      <c r="E21" s="37">
        <f>'[2]EU KM1'!D18</f>
        <v>0.37783068916794532</v>
      </c>
      <c r="F21" s="37">
        <f>'[2]EU KM1'!E18</f>
        <v>0.33485207139904249</v>
      </c>
      <c r="G21" s="37">
        <f>'[2]EU KM1'!F18</f>
        <v>0.25170667881071407</v>
      </c>
      <c r="H21" s="37">
        <f>'[2]EU KM1'!G18</f>
        <v>0.20709141251693752</v>
      </c>
      <c r="I21" s="150" t="s">
        <v>594</v>
      </c>
    </row>
    <row r="22" spans="1:13" s="44" customFormat="1" x14ac:dyDescent="0.25">
      <c r="A22" s="46"/>
      <c r="B22" s="48" t="s">
        <v>118</v>
      </c>
      <c r="C22" s="49" t="s">
        <v>117</v>
      </c>
      <c r="D22" s="48"/>
      <c r="E22" s="48"/>
      <c r="F22" s="48"/>
      <c r="G22" s="48"/>
      <c r="H22" s="48"/>
      <c r="I22" s="156"/>
    </row>
    <row r="23" spans="1:13" s="44" customFormat="1" ht="30" x14ac:dyDescent="0.25">
      <c r="A23" s="46"/>
      <c r="B23" s="37" t="s">
        <v>116</v>
      </c>
      <c r="C23" s="47" t="s">
        <v>115</v>
      </c>
      <c r="D23" s="37">
        <f>'[1]C_03.00'!$D$16</f>
        <v>0.39705859144279237</v>
      </c>
      <c r="E23" s="37"/>
      <c r="F23" s="37"/>
      <c r="G23" s="37"/>
      <c r="H23" s="37"/>
      <c r="I23" s="155" t="s">
        <v>595</v>
      </c>
    </row>
    <row r="24" spans="1:13" s="44" customFormat="1" ht="17.25" customHeight="1" x14ac:dyDescent="0.25">
      <c r="A24" s="46"/>
      <c r="B24" s="45"/>
      <c r="C24" s="189" t="s">
        <v>114</v>
      </c>
      <c r="D24" s="190"/>
      <c r="E24" s="190"/>
      <c r="F24" s="190"/>
      <c r="G24" s="190"/>
      <c r="H24" s="191"/>
      <c r="I24" s="156"/>
    </row>
    <row r="25" spans="1:13" ht="30" x14ac:dyDescent="0.25">
      <c r="A25" s="36"/>
      <c r="B25" s="37" t="s">
        <v>113</v>
      </c>
      <c r="C25" s="6" t="s">
        <v>112</v>
      </c>
      <c r="D25" s="123">
        <f>'[1]C_03.00'!$D$17-8%</f>
        <v>0</v>
      </c>
      <c r="E25" s="37"/>
      <c r="F25" s="37"/>
      <c r="G25" s="37"/>
      <c r="H25" s="37"/>
      <c r="I25" s="160" t="s">
        <v>596</v>
      </c>
    </row>
    <row r="26" spans="1:13" ht="30" x14ac:dyDescent="0.25">
      <c r="A26" s="36"/>
      <c r="B26" s="37" t="s">
        <v>111</v>
      </c>
      <c r="C26" s="6" t="s">
        <v>110</v>
      </c>
      <c r="D26" s="123">
        <f>'[1]C_03.00'!$D$18-4.5%</f>
        <v>0</v>
      </c>
      <c r="E26" s="37"/>
      <c r="F26" s="37"/>
      <c r="G26" s="37"/>
      <c r="H26" s="37"/>
      <c r="I26" s="152" t="s">
        <v>597</v>
      </c>
    </row>
    <row r="27" spans="1:13" ht="30" x14ac:dyDescent="0.25">
      <c r="A27" s="36"/>
      <c r="B27" s="37" t="s">
        <v>109</v>
      </c>
      <c r="C27" s="6" t="s">
        <v>108</v>
      </c>
      <c r="D27" s="123">
        <f>'[1]C_03.00'!$D$19-6%</f>
        <v>0</v>
      </c>
      <c r="E27" s="37"/>
      <c r="F27" s="37"/>
      <c r="G27" s="37"/>
      <c r="H27" s="37"/>
      <c r="I27" s="152" t="s">
        <v>598</v>
      </c>
    </row>
    <row r="28" spans="1:13" ht="14.65" customHeight="1" x14ac:dyDescent="0.25">
      <c r="A28" s="36"/>
      <c r="B28" s="37" t="s">
        <v>107</v>
      </c>
      <c r="C28" s="6" t="s">
        <v>106</v>
      </c>
      <c r="D28" s="123">
        <f>'[1]C_03.00'!$D$17</f>
        <v>0.08</v>
      </c>
      <c r="E28" s="123">
        <f>'[2]EU KM1'!D23</f>
        <v>0.08</v>
      </c>
      <c r="F28" s="123">
        <f>'[2]EU KM1'!E23</f>
        <v>0.08</v>
      </c>
      <c r="G28" s="123">
        <f>'[2]EU KM1'!F23</f>
        <v>0.08</v>
      </c>
      <c r="H28" s="123">
        <f>'[2]EU KM1'!G23</f>
        <v>0.08</v>
      </c>
      <c r="I28" s="152" t="s">
        <v>599</v>
      </c>
    </row>
    <row r="29" spans="1:13" x14ac:dyDescent="0.25">
      <c r="A29" s="36"/>
      <c r="B29" s="40"/>
      <c r="C29" s="177" t="s">
        <v>105</v>
      </c>
      <c r="D29" s="178"/>
      <c r="E29" s="178"/>
      <c r="F29" s="178"/>
      <c r="G29" s="178"/>
      <c r="H29" s="179"/>
    </row>
    <row r="30" spans="1:13" ht="45" x14ac:dyDescent="0.25">
      <c r="A30" s="36"/>
      <c r="B30" s="37">
        <v>8</v>
      </c>
      <c r="C30" s="43" t="s">
        <v>104</v>
      </c>
      <c r="D30" s="123">
        <f>'[1]C_04.00'!$D$110/M31</f>
        <v>2.5000000000000001E-2</v>
      </c>
      <c r="E30" s="123">
        <f>'[2]EU KM1'!D25</f>
        <v>2.5000000000000001E-2</v>
      </c>
      <c r="F30" s="123">
        <f>'[2]EU KM1'!E25</f>
        <v>2.5000000000000001E-2</v>
      </c>
      <c r="G30" s="123">
        <f>'[2]EU KM1'!F25</f>
        <v>2.4999999999999998E-2</v>
      </c>
      <c r="H30" s="123">
        <f>'[2]EU KM1'!G25</f>
        <v>2.5000000000000001E-2</v>
      </c>
      <c r="I30" s="150" t="s">
        <v>600</v>
      </c>
      <c r="M30" t="s">
        <v>723</v>
      </c>
    </row>
    <row r="31" spans="1:13" ht="45" x14ac:dyDescent="0.25">
      <c r="A31" s="36"/>
      <c r="B31" s="37" t="s">
        <v>103</v>
      </c>
      <c r="C31" s="43" t="s">
        <v>102</v>
      </c>
      <c r="D31" s="123">
        <f>'[1]C_04.00'!$D$111/M31</f>
        <v>0</v>
      </c>
      <c r="E31" s="123">
        <f>'[2]EU KM1'!D26</f>
        <v>0</v>
      </c>
      <c r="F31" s="123">
        <f>'[2]EU KM1'!E26</f>
        <v>0</v>
      </c>
      <c r="G31" s="123">
        <f>'[2]EU KM1'!F26</f>
        <v>0</v>
      </c>
      <c r="H31" s="123">
        <f>'[2]EU KM1'!G26</f>
        <v>0</v>
      </c>
      <c r="I31" s="151" t="s">
        <v>601</v>
      </c>
      <c r="M31">
        <f>'[1]C_02.00.a'!$D$8</f>
        <v>21379641186.033676</v>
      </c>
    </row>
    <row r="32" spans="1:13" ht="45" x14ac:dyDescent="0.25">
      <c r="B32" s="37">
        <v>9</v>
      </c>
      <c r="C32" s="43" t="s">
        <v>101</v>
      </c>
      <c r="D32" s="123">
        <f>'[1]C_04.00'!$D$112/M31</f>
        <v>1.243E-2</v>
      </c>
      <c r="E32" s="123">
        <f>'[2]EU KM1'!D27</f>
        <v>1.242E-2</v>
      </c>
      <c r="F32" s="123">
        <f>'[2]EU KM1'!E27</f>
        <v>1.9869999999999999E-2</v>
      </c>
      <c r="G32" s="123">
        <f>'[2]EU KM1'!F27</f>
        <v>1.4999999999999999E-2</v>
      </c>
      <c r="H32" s="123">
        <f>'[2]EU KM1'!G27</f>
        <v>5.0000000000000001E-3</v>
      </c>
      <c r="I32" s="151" t="s">
        <v>602</v>
      </c>
    </row>
    <row r="33" spans="1:9" s="23" customFormat="1" ht="45" x14ac:dyDescent="0.25">
      <c r="B33" s="37" t="s">
        <v>100</v>
      </c>
      <c r="C33" s="43" t="s">
        <v>99</v>
      </c>
      <c r="D33" s="123">
        <f>'[1]C_04.00'!$D$113/M31</f>
        <v>4.897729171607427E-3</v>
      </c>
      <c r="E33" s="123">
        <f>'[2]EU KM1'!D28</f>
        <v>0</v>
      </c>
      <c r="F33" s="123">
        <f>'[2]EU KM1'!E28</f>
        <v>0</v>
      </c>
      <c r="G33" s="123">
        <f>'[2]EU KM1'!F28</f>
        <v>0</v>
      </c>
      <c r="H33" s="123">
        <f>'[2]EU KM1'!G28</f>
        <v>0</v>
      </c>
      <c r="I33" s="151" t="s">
        <v>603</v>
      </c>
    </row>
    <row r="34" spans="1:9" s="23" customFormat="1" ht="45" x14ac:dyDescent="0.25">
      <c r="B34" s="37">
        <v>10</v>
      </c>
      <c r="C34" s="43" t="s">
        <v>98</v>
      </c>
      <c r="D34" s="123">
        <f>'[1]C_04.00'!$D$114/M31</f>
        <v>0</v>
      </c>
      <c r="E34" s="123">
        <f>'[2]EU KM1'!D29</f>
        <v>0</v>
      </c>
      <c r="F34" s="123">
        <f>'[2]EU KM1'!E29</f>
        <v>0</v>
      </c>
      <c r="G34" s="123">
        <f>'[2]EU KM1'!F29</f>
        <v>0</v>
      </c>
      <c r="H34" s="123">
        <f>'[2]EU KM1'!G29</f>
        <v>0</v>
      </c>
      <c r="I34" s="151" t="s">
        <v>604</v>
      </c>
    </row>
    <row r="35" spans="1:9" s="23" customFormat="1" ht="45" x14ac:dyDescent="0.25">
      <c r="B35" s="37" t="s">
        <v>97</v>
      </c>
      <c r="C35" s="6" t="s">
        <v>96</v>
      </c>
      <c r="D35" s="123">
        <f>'[1]C_04.00'!$D$115/M31</f>
        <v>0</v>
      </c>
      <c r="E35" s="123">
        <f>'[2]EU KM1'!D30</f>
        <v>0</v>
      </c>
      <c r="F35" s="123">
        <f>'[2]EU KM1'!E30</f>
        <v>0</v>
      </c>
      <c r="G35" s="123">
        <f>'[2]EU KM1'!F30</f>
        <v>0</v>
      </c>
      <c r="H35" s="123">
        <f>'[2]EU KM1'!G30</f>
        <v>0</v>
      </c>
      <c r="I35" s="151" t="s">
        <v>605</v>
      </c>
    </row>
    <row r="36" spans="1:9" s="23" customFormat="1" ht="45" x14ac:dyDescent="0.25">
      <c r="B36" s="37">
        <v>11</v>
      </c>
      <c r="C36" s="43" t="s">
        <v>95</v>
      </c>
      <c r="D36" s="123">
        <f>'[1]C_04.00'!$D$109/M31</f>
        <v>4.2327729171607431E-2</v>
      </c>
      <c r="E36" s="123">
        <f>'[2]EU KM1'!D31</f>
        <v>3.7420000000000002E-2</v>
      </c>
      <c r="F36" s="123">
        <f>'[2]EU KM1'!E31</f>
        <v>4.487E-2</v>
      </c>
      <c r="G36" s="123">
        <f>'[2]EU KM1'!F31</f>
        <v>0.04</v>
      </c>
      <c r="H36" s="123">
        <f>'[2]EU KM1'!G31</f>
        <v>0.03</v>
      </c>
      <c r="I36" s="151" t="s">
        <v>606</v>
      </c>
    </row>
    <row r="37" spans="1:9" s="23" customFormat="1" x14ac:dyDescent="0.25">
      <c r="B37" s="37" t="s">
        <v>94</v>
      </c>
      <c r="C37" s="43" t="s">
        <v>93</v>
      </c>
      <c r="D37" s="123">
        <f>'[1]C_03.00'!$D$23</f>
        <v>0.12232304720315319</v>
      </c>
      <c r="E37" s="123">
        <f>'[2]EU KM1'!D32</f>
        <v>0.1174154629002588</v>
      </c>
      <c r="F37" s="123">
        <f>'[2]EU KM1'!E32</f>
        <v>0.12486999999999999</v>
      </c>
      <c r="G37" s="123">
        <f>'[2]EU KM1'!F32</f>
        <v>0.12</v>
      </c>
      <c r="H37" s="123">
        <f>'[2]EU KM1'!G32</f>
        <v>0.11</v>
      </c>
      <c r="I37" s="151" t="s">
        <v>607</v>
      </c>
    </row>
    <row r="38" spans="1:9" s="23" customFormat="1" ht="45" x14ac:dyDescent="0.25">
      <c r="B38" s="37">
        <v>12</v>
      </c>
      <c r="C38" s="43" t="s">
        <v>92</v>
      </c>
      <c r="D38" s="123">
        <f>'[1]C_03.00'!$D$29/M31</f>
        <v>0</v>
      </c>
      <c r="E38" s="123">
        <f>'[2]EU KM1'!D33</f>
        <v>0</v>
      </c>
      <c r="F38" s="123">
        <f>'[2]EU KM1'!E33</f>
        <v>0</v>
      </c>
      <c r="G38" s="123">
        <f>'[2]EU KM1'!F33</f>
        <v>0</v>
      </c>
      <c r="H38" s="123">
        <f>'[2]EU KM1'!G33</f>
        <v>0</v>
      </c>
      <c r="I38" s="151" t="s">
        <v>608</v>
      </c>
    </row>
    <row r="39" spans="1:9" x14ac:dyDescent="0.25">
      <c r="A39" s="36"/>
      <c r="B39" s="40"/>
      <c r="C39" s="180" t="s">
        <v>91</v>
      </c>
      <c r="D39" s="181"/>
      <c r="E39" s="181"/>
      <c r="F39" s="181"/>
      <c r="G39" s="181"/>
      <c r="H39" s="182"/>
    </row>
    <row r="40" spans="1:9" ht="45" x14ac:dyDescent="0.25">
      <c r="A40" s="36"/>
      <c r="B40" s="37">
        <v>13</v>
      </c>
      <c r="C40" s="38" t="s">
        <v>90</v>
      </c>
      <c r="D40" s="122">
        <f>'[3]C_47.00'!$D$76/1000000</f>
        <v>107091.57907329286</v>
      </c>
      <c r="E40" s="122">
        <f>'[2]EU KM1'!D35</f>
        <v>109646.57685122326</v>
      </c>
      <c r="F40" s="122">
        <f>'[2]EU KM1'!E35</f>
        <v>109787.19629157841</v>
      </c>
      <c r="G40" s="122">
        <f>'[2]EU KM1'!F35</f>
        <v>106253.89075702991</v>
      </c>
      <c r="H40" s="122">
        <f>'[2]EU KM1'!G35</f>
        <v>103672.2186245528</v>
      </c>
      <c r="I40" s="150" t="s">
        <v>609</v>
      </c>
    </row>
    <row r="41" spans="1:9" ht="45" x14ac:dyDescent="0.25">
      <c r="A41" s="36"/>
      <c r="B41" s="5">
        <v>14</v>
      </c>
      <c r="C41" s="41" t="s">
        <v>89</v>
      </c>
      <c r="D41" s="37">
        <f>'[3]C_47.00'!$D$79</f>
        <v>7.8070744033613235E-2</v>
      </c>
      <c r="E41" s="123">
        <f>'[2]EU KM1'!D36</f>
        <v>7.1707237379918243E-2</v>
      </c>
      <c r="F41" s="123">
        <f>'[2]EU KM1'!E36</f>
        <v>6.8572447167388806E-2</v>
      </c>
      <c r="G41" s="123">
        <f>'[2]EU KM1'!F36</f>
        <v>5.4706743798512862E-2</v>
      </c>
      <c r="H41" s="123">
        <f>'[2]EU KM1'!G36</f>
        <v>5.1807049997847597E-2</v>
      </c>
      <c r="I41" s="151" t="s">
        <v>610</v>
      </c>
    </row>
    <row r="42" spans="1:9" x14ac:dyDescent="0.25">
      <c r="A42" s="36"/>
      <c r="B42" s="40"/>
      <c r="C42" s="177" t="s">
        <v>88</v>
      </c>
      <c r="D42" s="178"/>
      <c r="E42" s="178"/>
      <c r="F42" s="178"/>
      <c r="G42" s="178"/>
      <c r="H42" s="179"/>
    </row>
    <row r="43" spans="1:9" ht="30" x14ac:dyDescent="0.25">
      <c r="A43" s="36"/>
      <c r="B43" s="5" t="s">
        <v>87</v>
      </c>
      <c r="C43" s="6" t="s">
        <v>86</v>
      </c>
      <c r="D43" s="37">
        <f>'[3]C_47.00'!$D$81/D40</f>
        <v>0</v>
      </c>
      <c r="E43" s="37">
        <f>'[2]EU KM1'!D38</f>
        <v>0</v>
      </c>
      <c r="F43" s="37">
        <f>'[2]EU KM1'!E38</f>
        <v>0</v>
      </c>
      <c r="G43" s="37">
        <f>'[2]EU KM1'!F38</f>
        <v>0</v>
      </c>
      <c r="H43" s="122">
        <f>'[2]EU KM1'!G38</f>
        <v>0</v>
      </c>
      <c r="I43" s="150" t="s">
        <v>611</v>
      </c>
    </row>
    <row r="44" spans="1:9" ht="30" x14ac:dyDescent="0.25">
      <c r="A44" s="36"/>
      <c r="B44" s="5" t="s">
        <v>85</v>
      </c>
      <c r="C44" s="6" t="s">
        <v>84</v>
      </c>
      <c r="D44" s="37">
        <f>'[3]C_47.00'!$D$82/D40</f>
        <v>0</v>
      </c>
      <c r="E44" s="37">
        <f>'[2]EU KM1'!D39</f>
        <v>0</v>
      </c>
      <c r="F44" s="37">
        <f>'[2]EU KM1'!E39</f>
        <v>0</v>
      </c>
      <c r="G44" s="37">
        <f>'[2]EU KM1'!F39</f>
        <v>0</v>
      </c>
      <c r="H44" s="122">
        <f>'[2]EU KM1'!G39</f>
        <v>0</v>
      </c>
      <c r="I44" s="151" t="s">
        <v>612</v>
      </c>
    </row>
    <row r="45" spans="1:9" ht="30" x14ac:dyDescent="0.25">
      <c r="A45" s="36"/>
      <c r="B45" s="5" t="s">
        <v>83</v>
      </c>
      <c r="C45" s="6" t="s">
        <v>82</v>
      </c>
      <c r="D45" s="37" t="s">
        <v>724</v>
      </c>
      <c r="E45" s="37" t="str">
        <f>'[2]EU KM1'!D40</f>
        <v>NA</v>
      </c>
      <c r="F45" s="122" t="str">
        <f>'[2]EU KM1'!E40</f>
        <v>NA</v>
      </c>
      <c r="G45" s="122" t="str">
        <f>'[2]EU KM1'!F40</f>
        <v>NA</v>
      </c>
      <c r="H45" s="122" t="str">
        <f>'[2]EU KM1'!G40</f>
        <v>NA</v>
      </c>
      <c r="I45" s="151" t="s">
        <v>613</v>
      </c>
    </row>
    <row r="46" spans="1:9" x14ac:dyDescent="0.25">
      <c r="A46" s="36"/>
      <c r="B46" s="40"/>
      <c r="C46" s="177" t="s">
        <v>81</v>
      </c>
      <c r="D46" s="178"/>
      <c r="E46" s="178"/>
      <c r="F46" s="178"/>
      <c r="G46" s="178"/>
      <c r="H46" s="179"/>
    </row>
    <row r="47" spans="1:9" ht="45" x14ac:dyDescent="0.25">
      <c r="A47" s="36"/>
      <c r="B47" s="5" t="s">
        <v>80</v>
      </c>
      <c r="C47" s="42" t="s">
        <v>79</v>
      </c>
      <c r="D47" s="123">
        <f>'[3]C_47.00'!$D$90-'[3]C_47.00'!$D$88</f>
        <v>0</v>
      </c>
      <c r="E47" s="123">
        <f>'[2]EU KM1'!D42</f>
        <v>0</v>
      </c>
      <c r="F47" s="123">
        <f>'[2]EU KM1'!E42</f>
        <v>0</v>
      </c>
      <c r="G47" s="123">
        <f>'[2]EU KM1'!F42</f>
        <v>0</v>
      </c>
      <c r="H47" s="123">
        <f>'[2]EU KM1'!G42</f>
        <v>0</v>
      </c>
      <c r="I47" s="150" t="s">
        <v>614</v>
      </c>
    </row>
    <row r="48" spans="1:9" x14ac:dyDescent="0.25">
      <c r="A48" s="36"/>
      <c r="B48" s="5" t="s">
        <v>78</v>
      </c>
      <c r="C48" s="42" t="s">
        <v>77</v>
      </c>
      <c r="D48" s="123">
        <f>'[3]C_47.00'!$D$90</f>
        <v>0</v>
      </c>
      <c r="E48" s="123">
        <f>'[2]EU KM1'!D43</f>
        <v>0</v>
      </c>
      <c r="F48" s="123">
        <f>'[2]EU KM1'!E43</f>
        <v>0</v>
      </c>
      <c r="G48" s="123">
        <f>'[2]EU KM1'!F43</f>
        <v>0</v>
      </c>
      <c r="H48" s="123">
        <f>'[2]EU KM1'!G43</f>
        <v>0</v>
      </c>
      <c r="I48" s="151" t="s">
        <v>615</v>
      </c>
    </row>
    <row r="49" spans="1:9" x14ac:dyDescent="0.25">
      <c r="A49" s="36"/>
      <c r="B49" s="40"/>
      <c r="C49" s="180" t="s">
        <v>76</v>
      </c>
      <c r="D49" s="181"/>
      <c r="E49" s="181"/>
      <c r="F49" s="181"/>
      <c r="G49" s="181"/>
      <c r="H49" s="182"/>
    </row>
    <row r="50" spans="1:9" x14ac:dyDescent="0.25">
      <c r="A50" s="36"/>
      <c r="B50" s="37">
        <v>15</v>
      </c>
      <c r="C50" s="38" t="s">
        <v>75</v>
      </c>
      <c r="D50" s="37" t="s">
        <v>724</v>
      </c>
      <c r="E50" s="37" t="str">
        <f>'[2]EU KM1'!D45</f>
        <v>NA</v>
      </c>
      <c r="F50" s="122" t="str">
        <f>'[2]EU KM1'!E45</f>
        <v>NA</v>
      </c>
      <c r="G50" s="122" t="str">
        <f>'[2]EU KM1'!F45</f>
        <v>NA</v>
      </c>
      <c r="H50" s="122" t="str">
        <f>'[2]EU KM1'!G45</f>
        <v>NA</v>
      </c>
      <c r="I50" s="150" t="s">
        <v>616</v>
      </c>
    </row>
    <row r="51" spans="1:9" ht="30" x14ac:dyDescent="0.25">
      <c r="A51" s="36"/>
      <c r="B51" s="5" t="s">
        <v>74</v>
      </c>
      <c r="C51" s="41" t="s">
        <v>73</v>
      </c>
      <c r="D51" s="37" t="s">
        <v>724</v>
      </c>
      <c r="E51" s="37" t="str">
        <f>'[2]EU KM1'!D46</f>
        <v>NA</v>
      </c>
      <c r="F51" s="122" t="str">
        <f>'[2]EU KM1'!E46</f>
        <v>NA</v>
      </c>
      <c r="G51" s="122" t="str">
        <f>'[2]EU KM1'!F46</f>
        <v>NA</v>
      </c>
      <c r="H51" s="122" t="str">
        <f>'[2]EU KM1'!G46</f>
        <v>NA</v>
      </c>
      <c r="I51" s="151" t="s">
        <v>617</v>
      </c>
    </row>
    <row r="52" spans="1:9" ht="45" x14ac:dyDescent="0.25">
      <c r="A52" s="36"/>
      <c r="B52" s="5" t="s">
        <v>72</v>
      </c>
      <c r="C52" s="41" t="s">
        <v>71</v>
      </c>
      <c r="D52" s="37" t="s">
        <v>724</v>
      </c>
      <c r="E52" s="37" t="str">
        <f>'[2]EU KM1'!D47</f>
        <v>NA</v>
      </c>
      <c r="F52" s="122" t="str">
        <f>'[2]EU KM1'!E47</f>
        <v>NA</v>
      </c>
      <c r="G52" s="122" t="str">
        <f>'[2]EU KM1'!F47</f>
        <v>NA</v>
      </c>
      <c r="H52" s="122" t="str">
        <f>'[2]EU KM1'!G47</f>
        <v>NA</v>
      </c>
      <c r="I52" s="151" t="s">
        <v>618</v>
      </c>
    </row>
    <row r="53" spans="1:9" ht="30" x14ac:dyDescent="0.25">
      <c r="A53" s="36"/>
      <c r="B53" s="37">
        <v>16</v>
      </c>
      <c r="C53" s="38" t="s">
        <v>70</v>
      </c>
      <c r="D53" s="37" t="s">
        <v>724</v>
      </c>
      <c r="E53" s="37" t="str">
        <f>'[2]EU KM1'!D48</f>
        <v>NA</v>
      </c>
      <c r="F53" s="122" t="str">
        <f>'[2]EU KM1'!E48</f>
        <v>NA</v>
      </c>
      <c r="G53" s="122" t="str">
        <f>'[2]EU KM1'!F48</f>
        <v>NA</v>
      </c>
      <c r="H53" s="122" t="str">
        <f>'[2]EU KM1'!G48</f>
        <v>NA</v>
      </c>
      <c r="I53" s="151" t="s">
        <v>619</v>
      </c>
    </row>
    <row r="54" spans="1:9" x14ac:dyDescent="0.25">
      <c r="A54" s="36"/>
      <c r="B54" s="37">
        <v>17</v>
      </c>
      <c r="C54" s="38" t="s">
        <v>69</v>
      </c>
      <c r="D54" s="37" t="s">
        <v>724</v>
      </c>
      <c r="E54" s="37" t="str">
        <f>'[2]EU KM1'!D49</f>
        <v>NA</v>
      </c>
      <c r="F54" s="122" t="str">
        <f>'[2]EU KM1'!E49</f>
        <v>NA</v>
      </c>
      <c r="G54" s="122" t="str">
        <f>'[2]EU KM1'!F49</f>
        <v>NA</v>
      </c>
      <c r="H54" s="122" t="str">
        <f>'[2]EU KM1'!G49</f>
        <v>NA</v>
      </c>
      <c r="I54" s="151" t="s">
        <v>620</v>
      </c>
    </row>
    <row r="55" spans="1:9" x14ac:dyDescent="0.25">
      <c r="A55" s="36"/>
      <c r="B55" s="40"/>
      <c r="C55" s="180" t="s">
        <v>68</v>
      </c>
      <c r="D55" s="181"/>
      <c r="E55" s="181"/>
      <c r="F55" s="181"/>
      <c r="G55" s="181"/>
      <c r="H55" s="182"/>
    </row>
    <row r="56" spans="1:9" x14ac:dyDescent="0.25">
      <c r="A56" s="36"/>
      <c r="B56" s="37">
        <v>18</v>
      </c>
      <c r="C56" s="38" t="s">
        <v>67</v>
      </c>
      <c r="D56" s="149" t="s">
        <v>724</v>
      </c>
      <c r="E56" s="122">
        <f>'[2]EU KM1'!D51</f>
        <v>106214.35340071782</v>
      </c>
      <c r="F56" s="122">
        <f>'[2]EU KM1'!E51</f>
        <v>102095.09011567026</v>
      </c>
      <c r="G56" s="122">
        <f>'[2]EU KM1'!F51</f>
        <v>98755.751830885667</v>
      </c>
      <c r="H56" s="122">
        <f>'[2]EU KM1'!G51</f>
        <v>93025.976819679112</v>
      </c>
      <c r="I56" s="150" t="s">
        <v>621</v>
      </c>
    </row>
    <row r="57" spans="1:9" x14ac:dyDescent="0.25">
      <c r="A57" s="36"/>
      <c r="B57" s="37">
        <v>19</v>
      </c>
      <c r="C57" s="39" t="s">
        <v>66</v>
      </c>
      <c r="D57" s="149" t="s">
        <v>724</v>
      </c>
      <c r="E57" s="122">
        <f>'[2]EU KM1'!D52</f>
        <v>69278.670908985863</v>
      </c>
      <c r="F57" s="122">
        <f>'[2]EU KM1'!E52</f>
        <v>67941.063294458552</v>
      </c>
      <c r="G57" s="122">
        <f>'[2]EU KM1'!F52</f>
        <v>65284.411008335563</v>
      </c>
      <c r="H57" s="122">
        <f>'[2]EU KM1'!G52</f>
        <v>63400.863702812378</v>
      </c>
      <c r="I57" s="151" t="s">
        <v>622</v>
      </c>
    </row>
    <row r="58" spans="1:9" x14ac:dyDescent="0.25">
      <c r="A58" s="36"/>
      <c r="B58" s="37">
        <v>20</v>
      </c>
      <c r="C58" s="38" t="s">
        <v>65</v>
      </c>
      <c r="D58" s="149" t="s">
        <v>724</v>
      </c>
      <c r="E58" s="123">
        <f>'[2]EU KM1'!D53</f>
        <v>1.5331465226903069</v>
      </c>
      <c r="F58" s="123">
        <f>'[2]EU KM1'!E53</f>
        <v>1.5027007992675527</v>
      </c>
      <c r="G58" s="123">
        <f>'[2]EU KM1'!F53</f>
        <v>1.5127003568780983</v>
      </c>
      <c r="H58" s="123">
        <f>'[2]EU KM1'!G53</f>
        <v>1.4672667119446923</v>
      </c>
      <c r="I58" s="151" t="s">
        <v>623</v>
      </c>
    </row>
    <row r="59" spans="1:9" x14ac:dyDescent="0.25">
      <c r="A59" s="36"/>
    </row>
    <row r="60" spans="1:9" x14ac:dyDescent="0.25">
      <c r="A60" s="36"/>
    </row>
    <row r="61" spans="1:9" x14ac:dyDescent="0.25">
      <c r="A61" s="36"/>
    </row>
    <row r="62" spans="1:9" x14ac:dyDescent="0.25">
      <c r="A62" s="36"/>
    </row>
    <row r="63" spans="1:9" x14ac:dyDescent="0.25">
      <c r="A63" s="36"/>
    </row>
    <row r="64" spans="1:9" x14ac:dyDescent="0.25">
      <c r="A64" s="36"/>
    </row>
    <row r="65" spans="1:1" x14ac:dyDescent="0.25">
      <c r="A65" s="36"/>
    </row>
    <row r="66" spans="1:1" x14ac:dyDescent="0.25">
      <c r="A66" s="36"/>
    </row>
    <row r="67" spans="1:1" x14ac:dyDescent="0.25">
      <c r="A67" s="36"/>
    </row>
    <row r="68" spans="1:1" x14ac:dyDescent="0.25">
      <c r="A68" s="36"/>
    </row>
    <row r="69" spans="1:1" x14ac:dyDescent="0.25">
      <c r="A69" s="36"/>
    </row>
    <row r="70" spans="1:1" x14ac:dyDescent="0.25">
      <c r="A70" s="36"/>
    </row>
    <row r="71" spans="1:1" x14ac:dyDescent="0.25">
      <c r="A71" s="36"/>
    </row>
    <row r="72" spans="1:1" x14ac:dyDescent="0.25">
      <c r="A72" s="36"/>
    </row>
    <row r="73" spans="1:1" x14ac:dyDescent="0.25">
      <c r="A73" s="36"/>
    </row>
    <row r="74" spans="1:1" x14ac:dyDescent="0.25">
      <c r="A74" s="36"/>
    </row>
    <row r="75" spans="1:1" x14ac:dyDescent="0.25">
      <c r="A75" s="36"/>
    </row>
    <row r="76" spans="1:1" x14ac:dyDescent="0.25">
      <c r="A76" s="36"/>
    </row>
    <row r="77" spans="1:1" x14ac:dyDescent="0.25">
      <c r="A77" s="36"/>
    </row>
    <row r="78" spans="1:1" x14ac:dyDescent="0.25">
      <c r="A78" s="36"/>
    </row>
    <row r="79" spans="1:1" x14ac:dyDescent="0.25">
      <c r="A79" s="36"/>
    </row>
    <row r="80" spans="1:1" x14ac:dyDescent="0.25">
      <c r="A80" s="36"/>
    </row>
    <row r="81" spans="1:1" x14ac:dyDescent="0.25">
      <c r="A81" s="36"/>
    </row>
    <row r="82" spans="1:1" x14ac:dyDescent="0.25">
      <c r="A82" s="36"/>
    </row>
    <row r="83" spans="1:1" x14ac:dyDescent="0.25">
      <c r="A83" s="36"/>
    </row>
    <row r="84" spans="1:1" x14ac:dyDescent="0.25">
      <c r="A84" s="36"/>
    </row>
    <row r="85" spans="1:1" x14ac:dyDescent="0.25">
      <c r="A85" s="36"/>
    </row>
    <row r="86" spans="1:1" x14ac:dyDescent="0.25">
      <c r="A86" s="36"/>
    </row>
    <row r="87" spans="1:1" x14ac:dyDescent="0.25">
      <c r="A87" s="36"/>
    </row>
    <row r="88" spans="1:1" x14ac:dyDescent="0.25">
      <c r="A88" s="36"/>
    </row>
    <row r="89" spans="1:1" x14ac:dyDescent="0.25">
      <c r="A89" s="36"/>
    </row>
    <row r="90" spans="1:1" x14ac:dyDescent="0.25">
      <c r="A90" s="36"/>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6"/>
    </row>
    <row r="97" spans="1:10" x14ac:dyDescent="0.25">
      <c r="A97" s="36"/>
    </row>
    <row r="98" spans="1:10" x14ac:dyDescent="0.25">
      <c r="A98" s="36"/>
    </row>
    <row r="99" spans="1:10" x14ac:dyDescent="0.25">
      <c r="A99" s="36"/>
    </row>
    <row r="100" spans="1:10" x14ac:dyDescent="0.25">
      <c r="A100" s="36"/>
    </row>
    <row r="101" spans="1:10" x14ac:dyDescent="0.25">
      <c r="A101" s="36"/>
    </row>
    <row r="102" spans="1:10" x14ac:dyDescent="0.25">
      <c r="A102" s="36"/>
      <c r="I102" s="159"/>
      <c r="J102" s="36"/>
    </row>
    <row r="103" spans="1:10" x14ac:dyDescent="0.25">
      <c r="A103" s="36"/>
      <c r="I103" s="159"/>
      <c r="J103" s="36"/>
    </row>
    <row r="104" spans="1:10" x14ac:dyDescent="0.25">
      <c r="A104" s="36"/>
      <c r="I104" s="159"/>
      <c r="J104" s="36"/>
    </row>
    <row r="105" spans="1:10" x14ac:dyDescent="0.25">
      <c r="A105" s="36"/>
      <c r="I105" s="159"/>
      <c r="J105" s="36"/>
    </row>
    <row r="106" spans="1:10" x14ac:dyDescent="0.25">
      <c r="A106" s="36"/>
      <c r="I106" s="159"/>
      <c r="J106" s="36"/>
    </row>
    <row r="107" spans="1:10" x14ac:dyDescent="0.25">
      <c r="A107" s="36"/>
      <c r="I107" s="159"/>
      <c r="J107" s="36"/>
    </row>
    <row r="108" spans="1:10" x14ac:dyDescent="0.25">
      <c r="A108" s="36"/>
      <c r="I108" s="159"/>
      <c r="J108" s="36"/>
    </row>
    <row r="109" spans="1:10" x14ac:dyDescent="0.25">
      <c r="A109" s="36"/>
      <c r="I109" s="159"/>
      <c r="J109" s="36"/>
    </row>
    <row r="110" spans="1:10" x14ac:dyDescent="0.25">
      <c r="A110" s="36"/>
      <c r="I110" s="159"/>
      <c r="J110" s="36"/>
    </row>
    <row r="111" spans="1:10" x14ac:dyDescent="0.25">
      <c r="A111" s="36"/>
      <c r="I111" s="159"/>
      <c r="J111" s="36"/>
    </row>
    <row r="112" spans="1:10" x14ac:dyDescent="0.25">
      <c r="A112" s="36"/>
      <c r="B112" s="36"/>
      <c r="C112" s="36"/>
      <c r="D112" s="36"/>
      <c r="E112" s="36"/>
      <c r="F112" s="36"/>
      <c r="G112" s="36"/>
      <c r="H112" s="36"/>
      <c r="I112" s="159"/>
      <c r="J112" s="36"/>
    </row>
    <row r="113" spans="1:10" x14ac:dyDescent="0.25">
      <c r="A113" s="36"/>
      <c r="B113" s="36"/>
      <c r="C113" s="36"/>
      <c r="D113" s="36"/>
      <c r="E113" s="36"/>
      <c r="F113" s="36"/>
      <c r="G113" s="36"/>
      <c r="H113" s="36"/>
      <c r="I113" s="159"/>
      <c r="J113" s="36"/>
    </row>
    <row r="114" spans="1:10" x14ac:dyDescent="0.25">
      <c r="A114" s="36"/>
      <c r="B114" s="36"/>
      <c r="C114" s="36"/>
      <c r="D114" s="36"/>
      <c r="E114" s="36"/>
      <c r="F114" s="36"/>
      <c r="G114" s="36"/>
      <c r="H114" s="36"/>
      <c r="I114" s="159"/>
      <c r="J114" s="36"/>
    </row>
    <row r="115" spans="1:10" x14ac:dyDescent="0.25">
      <c r="A115" s="36"/>
      <c r="B115" s="36"/>
      <c r="C115" s="36"/>
      <c r="D115" s="36"/>
      <c r="E115" s="36"/>
      <c r="F115" s="36"/>
      <c r="G115" s="36"/>
      <c r="H115" s="36"/>
      <c r="I115" s="159"/>
      <c r="J115" s="36"/>
    </row>
    <row r="116" spans="1:10" x14ac:dyDescent="0.25">
      <c r="A116" s="36"/>
      <c r="B116" s="36"/>
      <c r="C116" s="36"/>
      <c r="D116" s="36"/>
      <c r="E116" s="36"/>
      <c r="F116" s="36"/>
      <c r="G116" s="36"/>
      <c r="H116" s="36"/>
      <c r="I116" s="159"/>
      <c r="J116" s="36"/>
    </row>
    <row r="117" spans="1:10" x14ac:dyDescent="0.25">
      <c r="A117" s="36"/>
      <c r="B117" s="36"/>
      <c r="C117" s="36"/>
      <c r="D117" s="36"/>
      <c r="E117" s="36"/>
      <c r="F117" s="36"/>
      <c r="G117" s="36"/>
      <c r="H117" s="36"/>
      <c r="I117" s="159"/>
      <c r="J117" s="36"/>
    </row>
    <row r="118" spans="1:10" x14ac:dyDescent="0.25">
      <c r="A118" s="36"/>
      <c r="B118" s="36"/>
      <c r="C118" s="36"/>
      <c r="D118" s="36"/>
      <c r="E118" s="36"/>
      <c r="F118" s="36"/>
      <c r="G118" s="36"/>
      <c r="H118" s="36"/>
      <c r="I118" s="159"/>
      <c r="J118" s="36"/>
    </row>
    <row r="119" spans="1:10" x14ac:dyDescent="0.25">
      <c r="A119" s="36"/>
      <c r="B119" s="36"/>
      <c r="C119" s="36"/>
      <c r="D119" s="36"/>
      <c r="E119" s="36"/>
      <c r="F119" s="36"/>
      <c r="G119" s="36"/>
      <c r="H119" s="36"/>
      <c r="I119" s="159"/>
      <c r="J119" s="36"/>
    </row>
    <row r="120" spans="1:10" x14ac:dyDescent="0.25">
      <c r="A120" s="36"/>
      <c r="B120" s="36"/>
      <c r="C120" s="36"/>
      <c r="D120" s="36"/>
      <c r="E120" s="36"/>
      <c r="F120" s="36"/>
      <c r="G120" s="36"/>
      <c r="H120" s="36"/>
      <c r="I120" s="159"/>
      <c r="J120" s="36"/>
    </row>
    <row r="121" spans="1:10" x14ac:dyDescent="0.25">
      <c r="A121" s="36"/>
      <c r="B121" s="36"/>
      <c r="C121" s="36"/>
      <c r="D121" s="36"/>
      <c r="E121" s="36"/>
      <c r="F121" s="36"/>
      <c r="G121" s="36"/>
      <c r="H121" s="36"/>
      <c r="I121" s="159"/>
      <c r="J121" s="36"/>
    </row>
    <row r="122" spans="1:10" x14ac:dyDescent="0.25">
      <c r="A122" s="36"/>
      <c r="B122" s="36"/>
      <c r="C122" s="36"/>
      <c r="D122" s="36"/>
      <c r="E122" s="36"/>
      <c r="F122" s="36"/>
      <c r="G122" s="36"/>
      <c r="H122" s="36"/>
      <c r="I122" s="159"/>
      <c r="J122" s="36"/>
    </row>
    <row r="123" spans="1:10" x14ac:dyDescent="0.25">
      <c r="A123" s="36"/>
      <c r="B123" s="36"/>
      <c r="C123" s="36"/>
      <c r="D123" s="36"/>
      <c r="E123" s="36"/>
      <c r="F123" s="36"/>
      <c r="G123" s="36"/>
      <c r="H123" s="36"/>
      <c r="I123" s="159"/>
      <c r="J123" s="36"/>
    </row>
    <row r="124" spans="1:10" x14ac:dyDescent="0.25">
      <c r="A124" s="36"/>
      <c r="B124" s="36"/>
      <c r="C124" s="36"/>
      <c r="D124" s="36"/>
      <c r="E124" s="36"/>
      <c r="F124" s="36"/>
      <c r="G124" s="36"/>
      <c r="H124" s="36"/>
      <c r="I124" s="159"/>
      <c r="J124" s="36"/>
    </row>
    <row r="125" spans="1:10" x14ac:dyDescent="0.25">
      <c r="A125" s="36"/>
      <c r="B125" s="36"/>
      <c r="C125" s="36"/>
      <c r="D125" s="36"/>
      <c r="E125" s="36"/>
      <c r="F125" s="36"/>
      <c r="G125" s="36"/>
      <c r="H125" s="36"/>
      <c r="I125" s="159"/>
      <c r="J125" s="36"/>
    </row>
    <row r="126" spans="1:10" x14ac:dyDescent="0.25">
      <c r="A126" s="36"/>
      <c r="B126" s="36"/>
      <c r="C126" s="36"/>
      <c r="D126" s="36"/>
      <c r="E126" s="36"/>
      <c r="F126" s="36"/>
      <c r="G126" s="36"/>
      <c r="H126" s="36"/>
      <c r="I126" s="159"/>
      <c r="J126" s="36"/>
    </row>
    <row r="127" spans="1:10" x14ac:dyDescent="0.25">
      <c r="A127" s="36"/>
      <c r="B127" s="36"/>
      <c r="C127" s="36"/>
      <c r="D127" s="36"/>
      <c r="E127" s="36"/>
      <c r="F127" s="36"/>
      <c r="G127" s="36"/>
      <c r="H127" s="36"/>
      <c r="I127" s="159"/>
      <c r="J127" s="36"/>
    </row>
    <row r="128" spans="1:10" x14ac:dyDescent="0.25">
      <c r="A128" s="36"/>
      <c r="B128" s="36"/>
      <c r="C128" s="36"/>
      <c r="D128" s="36"/>
      <c r="E128" s="36"/>
      <c r="F128" s="36"/>
      <c r="G128" s="36"/>
      <c r="H128" s="36"/>
      <c r="I128" s="159"/>
      <c r="J128" s="36"/>
    </row>
    <row r="129" spans="1:10" x14ac:dyDescent="0.25">
      <c r="A129" s="36"/>
      <c r="B129" s="36"/>
      <c r="C129" s="36"/>
      <c r="D129" s="36"/>
      <c r="E129" s="36"/>
      <c r="F129" s="36"/>
      <c r="G129" s="36"/>
      <c r="H129" s="36"/>
      <c r="I129" s="159"/>
      <c r="J129" s="36"/>
    </row>
    <row r="130" spans="1:10" x14ac:dyDescent="0.25">
      <c r="A130" s="36"/>
      <c r="B130" s="36"/>
      <c r="C130" s="36"/>
      <c r="D130" s="36"/>
      <c r="E130" s="36"/>
      <c r="F130" s="36"/>
      <c r="G130" s="36"/>
      <c r="H130" s="36"/>
      <c r="I130" s="159"/>
      <c r="J130" s="36"/>
    </row>
    <row r="131" spans="1:10" x14ac:dyDescent="0.25">
      <c r="A131" s="36"/>
      <c r="B131" s="36"/>
      <c r="C131" s="36"/>
      <c r="D131" s="36"/>
      <c r="E131" s="36"/>
      <c r="F131" s="36"/>
      <c r="G131" s="36"/>
      <c r="H131" s="36"/>
      <c r="I131" s="159"/>
      <c r="J131" s="36"/>
    </row>
    <row r="132" spans="1:10" x14ac:dyDescent="0.25">
      <c r="B132" s="36"/>
      <c r="C132" s="36"/>
      <c r="D132" s="36"/>
      <c r="E132" s="36"/>
      <c r="F132" s="36"/>
      <c r="G132" s="36"/>
      <c r="H132" s="36"/>
    </row>
    <row r="133" spans="1:10" x14ac:dyDescent="0.25">
      <c r="B133" s="36"/>
      <c r="C133" s="36"/>
      <c r="D133" s="36"/>
      <c r="E133" s="36"/>
      <c r="F133" s="36"/>
      <c r="G133" s="36"/>
      <c r="H133" s="36"/>
    </row>
    <row r="134" spans="1:10" x14ac:dyDescent="0.25">
      <c r="B134" s="36"/>
      <c r="C134" s="36"/>
      <c r="D134" s="36"/>
      <c r="E134" s="36"/>
      <c r="F134" s="36"/>
      <c r="G134" s="36"/>
      <c r="H134" s="36"/>
    </row>
    <row r="135" spans="1:10" x14ac:dyDescent="0.25">
      <c r="B135" s="36"/>
      <c r="C135" s="36"/>
      <c r="D135" s="36"/>
      <c r="E135" s="36"/>
      <c r="F135" s="36"/>
      <c r="G135" s="36"/>
      <c r="H135" s="36"/>
    </row>
    <row r="136" spans="1:10" x14ac:dyDescent="0.25">
      <c r="B136" s="36"/>
      <c r="C136" s="36"/>
      <c r="D136" s="36"/>
      <c r="E136" s="36"/>
      <c r="F136" s="36"/>
      <c r="G136" s="36"/>
      <c r="H136" s="36"/>
    </row>
    <row r="137" spans="1:10" x14ac:dyDescent="0.25">
      <c r="B137" s="36"/>
      <c r="C137" s="36"/>
      <c r="D137" s="36"/>
      <c r="E137" s="36"/>
      <c r="F137" s="36"/>
      <c r="G137" s="36"/>
      <c r="H137" s="36"/>
    </row>
    <row r="138" spans="1:10" x14ac:dyDescent="0.25">
      <c r="B138" s="36"/>
      <c r="C138" s="36"/>
      <c r="D138" s="36"/>
      <c r="E138" s="36"/>
      <c r="F138" s="36"/>
      <c r="G138" s="36"/>
      <c r="H138" s="36"/>
    </row>
    <row r="139" spans="1:10" x14ac:dyDescent="0.25">
      <c r="B139" s="36"/>
      <c r="C139" s="36"/>
      <c r="D139" s="36"/>
      <c r="E139" s="36"/>
      <c r="F139" s="36"/>
      <c r="G139" s="36"/>
      <c r="H139" s="36"/>
    </row>
    <row r="140" spans="1:10" x14ac:dyDescent="0.25">
      <c r="B140" s="36"/>
      <c r="C140" s="36"/>
      <c r="D140" s="36"/>
      <c r="E140" s="36"/>
      <c r="F140" s="36"/>
      <c r="G140" s="36"/>
      <c r="H140" s="36"/>
    </row>
    <row r="141" spans="1:10" x14ac:dyDescent="0.25">
      <c r="B141" s="36"/>
      <c r="C141" s="36"/>
      <c r="D141" s="36"/>
      <c r="E141" s="36"/>
      <c r="F141" s="36"/>
      <c r="G141" s="36"/>
      <c r="H141" s="36"/>
    </row>
  </sheetData>
  <mergeCells count="10">
    <mergeCell ref="C42:H42"/>
    <mergeCell ref="C46:H46"/>
    <mergeCell ref="C49:H49"/>
    <mergeCell ref="C55:H55"/>
    <mergeCell ref="C7:H7"/>
    <mergeCell ref="C11:H11"/>
    <mergeCell ref="C14:H14"/>
    <mergeCell ref="C24:H24"/>
    <mergeCell ref="C29:H29"/>
    <mergeCell ref="C39:H39"/>
  </mergeCells>
  <phoneticPr fontId="34" type="noConversion"/>
  <pageMargins left="0.70866141732283472" right="0.70866141732283472" top="0.74803149606299213" bottom="0.74803149606299213" header="0.31496062992125984" footer="0.31496062992125984"/>
  <pageSetup paperSize="9" scale="51" orientation="portrait" r:id="rId1"/>
  <headerFooter>
    <oddHeader xml:space="preserve">&amp;CCS </oddHeader>
    <oddFooter>&amp;C&amp;P</oddFooter>
  </headerFooter>
  <rowBreaks count="1" manualBreakCount="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4F1B-5FD1-4E5C-88B0-EAAE21B1A524}">
  <sheetPr>
    <tabColor rgb="FF92D050"/>
    <pageSetUpPr fitToPage="1"/>
  </sheetPr>
  <dimension ref="A2:C8"/>
  <sheetViews>
    <sheetView showGridLines="0" view="pageLayout" topLeftCell="B1" zoomScaleNormal="100" workbookViewId="0">
      <selection activeCell="C7" sqref="C7"/>
    </sheetView>
  </sheetViews>
  <sheetFormatPr defaultColWidth="9.28515625" defaultRowHeight="15" x14ac:dyDescent="0.25"/>
  <cols>
    <col min="1" max="1" width="17.42578125" customWidth="1"/>
    <col min="2" max="2" width="15" customWidth="1"/>
    <col min="3" max="3" width="92.5703125" customWidth="1"/>
  </cols>
  <sheetData>
    <row r="2" spans="1:3" ht="18.75" x14ac:dyDescent="0.3">
      <c r="B2" s="24"/>
      <c r="C2" s="25"/>
    </row>
    <row r="3" spans="1:3" ht="24" x14ac:dyDescent="0.25">
      <c r="A3" s="192" t="s">
        <v>55</v>
      </c>
      <c r="B3" s="192"/>
      <c r="C3" s="26" t="s">
        <v>56</v>
      </c>
    </row>
    <row r="4" spans="1:3" x14ac:dyDescent="0.25">
      <c r="B4" s="27"/>
      <c r="C4" s="25"/>
    </row>
    <row r="5" spans="1:3" x14ac:dyDescent="0.25">
      <c r="A5" s="27" t="s">
        <v>57</v>
      </c>
      <c r="B5" s="28"/>
      <c r="C5" s="29"/>
    </row>
    <row r="6" spans="1:3" x14ac:dyDescent="0.25">
      <c r="A6" s="30" t="s">
        <v>58</v>
      </c>
      <c r="B6" s="31" t="s">
        <v>59</v>
      </c>
      <c r="C6" s="32" t="s">
        <v>60</v>
      </c>
    </row>
    <row r="7" spans="1:3" ht="30" x14ac:dyDescent="0.25">
      <c r="A7" s="33" t="s">
        <v>61</v>
      </c>
      <c r="B7" s="34" t="s">
        <v>62</v>
      </c>
      <c r="C7" s="35" t="s">
        <v>422</v>
      </c>
    </row>
    <row r="8" spans="1:3" x14ac:dyDescent="0.25">
      <c r="A8" s="33" t="s">
        <v>63</v>
      </c>
      <c r="B8" s="34" t="s">
        <v>64</v>
      </c>
      <c r="C8" s="35" t="s">
        <v>423</v>
      </c>
    </row>
  </sheetData>
  <mergeCells count="1">
    <mergeCell ref="A3:B3"/>
  </mergeCells>
  <conditionalFormatting sqref="C7:C8">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66DBF-DB81-48D7-847E-96B0FF0723D1}">
  <sheetPr>
    <tabColor rgb="FF92D050"/>
    <pageSetUpPr fitToPage="1"/>
  </sheetPr>
  <dimension ref="A3:N133"/>
  <sheetViews>
    <sheetView showGridLines="0" view="pageLayout" topLeftCell="D1" zoomScale="90" zoomScaleNormal="130" zoomScalePageLayoutView="90" workbookViewId="0">
      <selection activeCell="D9" sqref="D9"/>
    </sheetView>
  </sheetViews>
  <sheetFormatPr defaultColWidth="9" defaultRowHeight="15" x14ac:dyDescent="0.25"/>
  <cols>
    <col min="1" max="1" width="6.28515625" customWidth="1"/>
    <col min="3" max="3" width="57.7109375" customWidth="1"/>
    <col min="4" max="4" width="20.42578125" customWidth="1"/>
    <col min="5" max="5" width="57" hidden="1" customWidth="1"/>
    <col min="6" max="6" width="54.7109375" style="161" customWidth="1"/>
    <col min="10" max="10" width="18.85546875" style="156" customWidth="1"/>
    <col min="13" max="13" width="21.28515625" bestFit="1" customWidth="1"/>
  </cols>
  <sheetData>
    <row r="3" spans="2:9" ht="18.75" x14ac:dyDescent="0.3">
      <c r="B3" s="61" t="s">
        <v>148</v>
      </c>
    </row>
    <row r="4" spans="2:9" ht="18.75" x14ac:dyDescent="0.3">
      <c r="B4" s="61"/>
    </row>
    <row r="5" spans="2:9" ht="18.75" x14ac:dyDescent="0.3">
      <c r="B5" s="61"/>
    </row>
    <row r="6" spans="2:9" x14ac:dyDescent="0.25">
      <c r="D6" s="20" t="s">
        <v>149</v>
      </c>
      <c r="E6" s="20" t="s">
        <v>150</v>
      </c>
    </row>
    <row r="7" spans="2:9" ht="30" x14ac:dyDescent="0.25">
      <c r="D7" s="20" t="s">
        <v>151</v>
      </c>
      <c r="E7" s="20" t="s">
        <v>152</v>
      </c>
    </row>
    <row r="8" spans="2:9" x14ac:dyDescent="0.25">
      <c r="B8" s="196" t="s">
        <v>153</v>
      </c>
      <c r="C8" s="197"/>
      <c r="D8" s="197"/>
      <c r="E8" s="198"/>
    </row>
    <row r="9" spans="2:9" x14ac:dyDescent="0.25">
      <c r="B9" s="62">
        <v>1</v>
      </c>
      <c r="C9" s="63" t="s">
        <v>154</v>
      </c>
      <c r="D9" s="168">
        <f>('[1]C_01.00'!$D$12+'[1]C_01.00'!$D$15)/1000000</f>
        <v>2550</v>
      </c>
      <c r="E9" s="65"/>
      <c r="F9" s="162" t="s">
        <v>624</v>
      </c>
    </row>
    <row r="10" spans="2:9" x14ac:dyDescent="0.25">
      <c r="B10" s="62"/>
      <c r="C10" s="63" t="s">
        <v>155</v>
      </c>
      <c r="D10" s="168"/>
      <c r="E10" s="66"/>
    </row>
    <row r="11" spans="2:9" x14ac:dyDescent="0.25">
      <c r="B11" s="62"/>
      <c r="C11" s="63" t="s">
        <v>156</v>
      </c>
      <c r="D11" s="168"/>
      <c r="E11" s="66"/>
    </row>
    <row r="12" spans="2:9" x14ac:dyDescent="0.25">
      <c r="B12" s="62"/>
      <c r="C12" s="63" t="s">
        <v>157</v>
      </c>
      <c r="D12" s="168"/>
      <c r="E12" s="66"/>
    </row>
    <row r="13" spans="2:9" x14ac:dyDescent="0.25">
      <c r="B13" s="62">
        <v>2</v>
      </c>
      <c r="C13" s="63" t="s">
        <v>158</v>
      </c>
      <c r="D13" s="168">
        <f>'[1]C_01.00'!$D$22/1000000</f>
        <v>5017.1786533000004</v>
      </c>
      <c r="E13" s="66"/>
      <c r="F13" s="163" t="s">
        <v>625</v>
      </c>
    </row>
    <row r="14" spans="2:9" x14ac:dyDescent="0.25">
      <c r="B14" s="62">
        <v>3</v>
      </c>
      <c r="C14" s="63" t="s">
        <v>159</v>
      </c>
      <c r="D14" s="168">
        <f>('[1]C_01.00'!$D$26+'[1]C_01.00'!$D$27)/1000000</f>
        <v>1151.6814702500001</v>
      </c>
      <c r="E14" s="66"/>
      <c r="F14" s="163" t="s">
        <v>626</v>
      </c>
      <c r="I14" s="67"/>
    </row>
    <row r="15" spans="2:9" x14ac:dyDescent="0.25">
      <c r="B15" s="62" t="s">
        <v>160</v>
      </c>
      <c r="C15" s="63" t="s">
        <v>161</v>
      </c>
      <c r="D15" s="168">
        <f>'[1]C_01.00'!$D$28</f>
        <v>0</v>
      </c>
      <c r="E15" s="66"/>
      <c r="F15" s="163" t="s">
        <v>627</v>
      </c>
    </row>
    <row r="16" spans="2:9" ht="24" x14ac:dyDescent="0.25">
      <c r="B16" s="62">
        <v>4</v>
      </c>
      <c r="C16" s="63" t="s">
        <v>162</v>
      </c>
      <c r="D16" s="168">
        <f>'[1]C_01.00'!$D$29+'[1]C_01.00'!$D$31</f>
        <v>0</v>
      </c>
      <c r="E16" s="66"/>
      <c r="F16" s="163" t="s">
        <v>628</v>
      </c>
    </row>
    <row r="17" spans="2:6" x14ac:dyDescent="0.25">
      <c r="B17" s="62">
        <v>5</v>
      </c>
      <c r="C17" s="63" t="s">
        <v>163</v>
      </c>
      <c r="D17" s="168">
        <f>'[1]C_01.00'!$D$30</f>
        <v>0</v>
      </c>
      <c r="E17" s="66"/>
      <c r="F17" s="163" t="s">
        <v>629</v>
      </c>
    </row>
    <row r="18" spans="2:6" x14ac:dyDescent="0.25">
      <c r="B18" s="62" t="s">
        <v>164</v>
      </c>
      <c r="C18" s="63" t="s">
        <v>165</v>
      </c>
      <c r="D18" s="168">
        <f>MAX('[1]C_01.00'!$D$23,0)</f>
        <v>0</v>
      </c>
      <c r="E18" s="66"/>
      <c r="F18" s="163" t="s">
        <v>630</v>
      </c>
    </row>
    <row r="19" spans="2:6" x14ac:dyDescent="0.25">
      <c r="B19" s="68">
        <v>6</v>
      </c>
      <c r="C19" s="69" t="s">
        <v>166</v>
      </c>
      <c r="D19" s="168">
        <f>SUM(D9:D18)</f>
        <v>8718.8601235500009</v>
      </c>
      <c r="E19" s="71"/>
      <c r="F19" s="163" t="s">
        <v>631</v>
      </c>
    </row>
    <row r="20" spans="2:6" x14ac:dyDescent="0.25">
      <c r="B20" s="193" t="s">
        <v>167</v>
      </c>
      <c r="C20" s="194"/>
      <c r="D20" s="194"/>
      <c r="E20" s="195"/>
    </row>
    <row r="21" spans="2:6" x14ac:dyDescent="0.25">
      <c r="B21" s="62">
        <v>7</v>
      </c>
      <c r="C21" s="72" t="s">
        <v>168</v>
      </c>
      <c r="D21" s="168">
        <f>'[1]C_01.00'!$D$37</f>
        <v>0</v>
      </c>
      <c r="E21" s="66"/>
      <c r="F21" s="146" t="s">
        <v>632</v>
      </c>
    </row>
    <row r="22" spans="2:6" x14ac:dyDescent="0.25">
      <c r="B22" s="62">
        <v>8</v>
      </c>
      <c r="C22" s="72" t="s">
        <v>169</v>
      </c>
      <c r="D22" s="168">
        <f>('[1]C_01.00'!$D$38+'[1]C_01.00'!$D$43)/1000000</f>
        <v>-342.66800889000001</v>
      </c>
      <c r="E22" s="65" t="s">
        <v>170</v>
      </c>
      <c r="F22" s="146" t="s">
        <v>633</v>
      </c>
    </row>
    <row r="23" spans="2:6" x14ac:dyDescent="0.25">
      <c r="B23" s="62">
        <v>9</v>
      </c>
      <c r="C23" s="72" t="s">
        <v>171</v>
      </c>
      <c r="D23" s="168"/>
      <c r="E23" s="66"/>
      <c r="F23" s="164"/>
    </row>
    <row r="24" spans="2:6" ht="36" x14ac:dyDescent="0.25">
      <c r="B24" s="62">
        <v>10</v>
      </c>
      <c r="C24" s="72" t="s">
        <v>172</v>
      </c>
      <c r="D24" s="168">
        <f>'[1]C_01.00'!$D$49</f>
        <v>0</v>
      </c>
      <c r="E24" s="66"/>
      <c r="F24" s="146" t="s">
        <v>634</v>
      </c>
    </row>
    <row r="25" spans="2:6" ht="36" x14ac:dyDescent="0.25">
      <c r="B25" s="62">
        <v>11</v>
      </c>
      <c r="C25" s="72" t="s">
        <v>173</v>
      </c>
      <c r="D25" s="168">
        <f>'[1]C_01.00'!$D$34</f>
        <v>0</v>
      </c>
      <c r="E25" s="66"/>
      <c r="F25" s="146" t="s">
        <v>635</v>
      </c>
    </row>
    <row r="26" spans="2:6" x14ac:dyDescent="0.25">
      <c r="B26" s="62">
        <v>12</v>
      </c>
      <c r="C26" s="72" t="s">
        <v>174</v>
      </c>
      <c r="D26" s="168">
        <f>'[1]C_01.00'!$D$50</f>
        <v>0</v>
      </c>
      <c r="E26" s="66"/>
      <c r="F26" s="146" t="s">
        <v>636</v>
      </c>
    </row>
    <row r="27" spans="2:6" x14ac:dyDescent="0.25">
      <c r="B27" s="62">
        <v>13</v>
      </c>
      <c r="C27" s="72" t="s">
        <v>175</v>
      </c>
      <c r="D27" s="168">
        <f>'[1]C_01.00'!$D$33</f>
        <v>0</v>
      </c>
      <c r="E27" s="66"/>
      <c r="F27" s="146" t="s">
        <v>637</v>
      </c>
    </row>
    <row r="28" spans="2:6" ht="24" x14ac:dyDescent="0.25">
      <c r="B28" s="62">
        <v>14</v>
      </c>
      <c r="C28" s="72" t="s">
        <v>176</v>
      </c>
      <c r="D28" s="168">
        <f>'[1]C_01.00'!$D$35</f>
        <v>0</v>
      </c>
      <c r="E28" s="66"/>
      <c r="F28" s="146" t="s">
        <v>638</v>
      </c>
    </row>
    <row r="29" spans="2:6" x14ac:dyDescent="0.25">
      <c r="B29" s="62">
        <v>15</v>
      </c>
      <c r="C29" s="72" t="s">
        <v>177</v>
      </c>
      <c r="D29" s="168">
        <f>'[1]C_01.00'!$D$51</f>
        <v>0</v>
      </c>
      <c r="E29" s="66"/>
      <c r="F29" s="146" t="s">
        <v>639</v>
      </c>
    </row>
    <row r="30" spans="2:6" ht="24" x14ac:dyDescent="0.25">
      <c r="B30" s="62">
        <v>16</v>
      </c>
      <c r="C30" s="72" t="s">
        <v>178</v>
      </c>
      <c r="D30" s="168">
        <f>'[1]C_01.00'!$D$16+'[1]C_01.00'!$D$20</f>
        <v>0</v>
      </c>
      <c r="E30" s="66"/>
      <c r="F30" s="146" t="s">
        <v>640</v>
      </c>
    </row>
    <row r="31" spans="2:6" ht="48" x14ac:dyDescent="0.25">
      <c r="B31" s="62">
        <v>17</v>
      </c>
      <c r="C31" s="72" t="s">
        <v>179</v>
      </c>
      <c r="D31" s="168">
        <f>'[1]C_01.00'!$D$55</f>
        <v>0</v>
      </c>
      <c r="E31" s="66"/>
      <c r="F31" s="146" t="s">
        <v>641</v>
      </c>
    </row>
    <row r="32" spans="2:6" ht="48" x14ac:dyDescent="0.25">
      <c r="B32" s="62">
        <v>18</v>
      </c>
      <c r="C32" s="72" t="s">
        <v>180</v>
      </c>
      <c r="D32" s="168">
        <f>'[1]C_01.00'!$D$62</f>
        <v>0</v>
      </c>
      <c r="E32" s="66"/>
      <c r="F32" s="146" t="s">
        <v>642</v>
      </c>
    </row>
    <row r="33" spans="2:6" ht="48" x14ac:dyDescent="0.25">
      <c r="B33" s="62">
        <v>19</v>
      </c>
      <c r="C33" s="72" t="s">
        <v>181</v>
      </c>
      <c r="D33" s="168">
        <f>'[1]C_01.00'!$D$64</f>
        <v>0</v>
      </c>
      <c r="E33" s="66"/>
      <c r="F33" s="146" t="s">
        <v>643</v>
      </c>
    </row>
    <row r="34" spans="2:6" x14ac:dyDescent="0.25">
      <c r="B34" s="62">
        <v>20</v>
      </c>
      <c r="C34" s="72" t="s">
        <v>182</v>
      </c>
      <c r="D34" s="168"/>
      <c r="E34" s="66"/>
      <c r="F34" s="117"/>
    </row>
    <row r="35" spans="2:6" ht="45" x14ac:dyDescent="0.25">
      <c r="B35" s="62" t="s">
        <v>183</v>
      </c>
      <c r="C35" s="72" t="s">
        <v>184</v>
      </c>
      <c r="D35" s="168">
        <f>SUM('[1]C_01.00'!$D$57:$D$61)</f>
        <v>0</v>
      </c>
      <c r="E35" s="66"/>
      <c r="F35" s="146" t="s">
        <v>644</v>
      </c>
    </row>
    <row r="36" spans="2:6" x14ac:dyDescent="0.25">
      <c r="B36" s="62" t="s">
        <v>185</v>
      </c>
      <c r="C36" s="72" t="s">
        <v>186</v>
      </c>
      <c r="D36" s="168">
        <f>'[1]C_01.00'!$D$57</f>
        <v>0</v>
      </c>
      <c r="E36" s="66"/>
      <c r="F36" s="146" t="s">
        <v>645</v>
      </c>
    </row>
    <row r="37" spans="2:6" x14ac:dyDescent="0.25">
      <c r="B37" s="62" t="s">
        <v>187</v>
      </c>
      <c r="C37" s="66" t="s">
        <v>188</v>
      </c>
      <c r="D37" s="168">
        <f>'[1]C_01.00'!$D$58</f>
        <v>0</v>
      </c>
      <c r="E37" s="66"/>
      <c r="F37" s="146" t="s">
        <v>646</v>
      </c>
    </row>
    <row r="38" spans="2:6" x14ac:dyDescent="0.25">
      <c r="B38" s="62" t="s">
        <v>189</v>
      </c>
      <c r="C38" s="72" t="s">
        <v>190</v>
      </c>
      <c r="D38" s="168">
        <f>'[1]C_01.00'!$D$59</f>
        <v>0</v>
      </c>
      <c r="E38" s="66"/>
      <c r="F38" s="146" t="s">
        <v>647</v>
      </c>
    </row>
    <row r="39" spans="2:6" ht="36" x14ac:dyDescent="0.25">
      <c r="B39" s="62">
        <v>21</v>
      </c>
      <c r="C39" s="72" t="s">
        <v>191</v>
      </c>
      <c r="D39" s="168">
        <f>'[1]C_01.00'!$D$63</f>
        <v>0</v>
      </c>
      <c r="E39" s="66"/>
      <c r="F39" s="146" t="s">
        <v>648</v>
      </c>
    </row>
    <row r="40" spans="2:6" x14ac:dyDescent="0.25">
      <c r="B40" s="62">
        <v>22</v>
      </c>
      <c r="C40" s="72" t="s">
        <v>192</v>
      </c>
      <c r="D40" s="168">
        <f>'[1]C_01.00'!$D$65</f>
        <v>0</v>
      </c>
      <c r="E40" s="66"/>
      <c r="F40" s="146" t="s">
        <v>649</v>
      </c>
    </row>
    <row r="41" spans="2:6" ht="36" x14ac:dyDescent="0.25">
      <c r="B41" s="62">
        <v>23</v>
      </c>
      <c r="C41" s="72" t="s">
        <v>193</v>
      </c>
      <c r="D41" s="168">
        <f>'[1]C_01.00'!$D$66</f>
        <v>0</v>
      </c>
      <c r="E41" s="66"/>
      <c r="F41" s="146" t="s">
        <v>650</v>
      </c>
    </row>
    <row r="42" spans="2:6" x14ac:dyDescent="0.25">
      <c r="B42" s="62">
        <v>24</v>
      </c>
      <c r="C42" s="72" t="s">
        <v>182</v>
      </c>
      <c r="D42" s="168"/>
      <c r="E42" s="66"/>
      <c r="F42" s="117"/>
    </row>
    <row r="43" spans="2:6" x14ac:dyDescent="0.25">
      <c r="B43" s="62">
        <v>25</v>
      </c>
      <c r="C43" s="72" t="s">
        <v>194</v>
      </c>
      <c r="D43" s="168">
        <f>'[1]C_01.00'!$D$67</f>
        <v>0</v>
      </c>
      <c r="E43" s="66"/>
      <c r="F43" s="146" t="s">
        <v>651</v>
      </c>
    </row>
    <row r="44" spans="2:6" x14ac:dyDescent="0.25">
      <c r="B44" s="62" t="s">
        <v>195</v>
      </c>
      <c r="C44" s="72" t="s">
        <v>196</v>
      </c>
      <c r="D44" s="168">
        <f>MIN(0,'[1]C_01.00'!$D$23)</f>
        <v>-9.9999999999999995E-7</v>
      </c>
      <c r="E44" s="66"/>
      <c r="F44" s="146" t="s">
        <v>652</v>
      </c>
    </row>
    <row r="45" spans="2:6" ht="48" x14ac:dyDescent="0.25">
      <c r="B45" s="62" t="s">
        <v>197</v>
      </c>
      <c r="C45" s="72" t="s">
        <v>198</v>
      </c>
      <c r="D45" s="168">
        <f>'[1]C_01.00'!$D$70</f>
        <v>0</v>
      </c>
      <c r="E45" s="66"/>
      <c r="F45" s="146" t="s">
        <v>653</v>
      </c>
    </row>
    <row r="46" spans="2:6" x14ac:dyDescent="0.25">
      <c r="B46" s="62">
        <v>26</v>
      </c>
      <c r="C46" s="72" t="s">
        <v>182</v>
      </c>
      <c r="D46" s="168"/>
      <c r="E46" s="66"/>
      <c r="F46" s="164"/>
    </row>
    <row r="47" spans="2:6" ht="36" x14ac:dyDescent="0.25">
      <c r="B47" s="62">
        <v>27</v>
      </c>
      <c r="C47" s="72" t="s">
        <v>199</v>
      </c>
      <c r="D47" s="168">
        <f>'[1]C_01.00'!$D$56</f>
        <v>0</v>
      </c>
      <c r="E47" s="66"/>
      <c r="F47" s="146" t="s">
        <v>654</v>
      </c>
    </row>
    <row r="48" spans="2:6" ht="45" x14ac:dyDescent="0.25">
      <c r="B48" s="62" t="s">
        <v>200</v>
      </c>
      <c r="C48" s="72" t="s">
        <v>201</v>
      </c>
      <c r="D48" s="168">
        <f>'[1]C_01.00'!$D$68/1000000</f>
        <v>-15.472856673499999</v>
      </c>
      <c r="E48" s="66"/>
      <c r="F48" s="146" t="s">
        <v>655</v>
      </c>
    </row>
    <row r="49" spans="2:10" x14ac:dyDescent="0.25">
      <c r="B49" s="62">
        <v>28</v>
      </c>
      <c r="C49" s="73" t="s">
        <v>202</v>
      </c>
      <c r="D49" s="168">
        <f>SUM(D21:D35,D39,D40,D44:E48,)</f>
        <v>-358.14086656350003</v>
      </c>
      <c r="E49" s="66"/>
      <c r="F49" s="146" t="s">
        <v>656</v>
      </c>
    </row>
    <row r="50" spans="2:10" x14ac:dyDescent="0.25">
      <c r="B50" s="62">
        <v>29</v>
      </c>
      <c r="C50" s="73" t="s">
        <v>203</v>
      </c>
      <c r="D50" s="168">
        <f>'[1]C_01.00'!$D$10/1000000</f>
        <v>8360.7192579864986</v>
      </c>
      <c r="E50" s="66"/>
      <c r="F50" s="146" t="s">
        <v>657</v>
      </c>
    </row>
    <row r="51" spans="2:10" x14ac:dyDescent="0.25">
      <c r="B51" s="193" t="s">
        <v>204</v>
      </c>
      <c r="C51" s="194"/>
      <c r="D51" s="194"/>
      <c r="E51" s="195"/>
    </row>
    <row r="52" spans="2:10" x14ac:dyDescent="0.25">
      <c r="B52" s="62">
        <v>30</v>
      </c>
      <c r="C52" s="72" t="s">
        <v>205</v>
      </c>
      <c r="D52" s="64">
        <f>'[1]C_01.00'!$D$76+'[1]C_01.00'!$D$78</f>
        <v>0</v>
      </c>
      <c r="E52" s="65" t="s">
        <v>206</v>
      </c>
      <c r="F52" s="146" t="s">
        <v>658</v>
      </c>
    </row>
    <row r="53" spans="2:10" x14ac:dyDescent="0.25">
      <c r="B53" s="62">
        <v>31</v>
      </c>
      <c r="C53" s="72" t="s">
        <v>207</v>
      </c>
      <c r="D53" s="64">
        <f>'[1]C_04.00'!$D$21</f>
        <v>0</v>
      </c>
      <c r="E53" s="66"/>
      <c r="F53" s="146" t="s">
        <v>659</v>
      </c>
    </row>
    <row r="54" spans="2:10" x14ac:dyDescent="0.25">
      <c r="B54" s="62">
        <v>32</v>
      </c>
      <c r="C54" s="72" t="s">
        <v>208</v>
      </c>
      <c r="D54" s="64">
        <f>'[1]C_04.00'!$D$21</f>
        <v>0</v>
      </c>
      <c r="E54" s="66"/>
      <c r="F54" s="146" t="s">
        <v>660</v>
      </c>
    </row>
    <row r="55" spans="2:10" ht="30" x14ac:dyDescent="0.25">
      <c r="B55" s="62">
        <v>33</v>
      </c>
      <c r="C55" s="72" t="s">
        <v>209</v>
      </c>
      <c r="D55" s="64">
        <f>'[1]C_01.00'!$D$84-'[1]C_05.01'!$E$11-'[1]C_05.01'!$E$12</f>
        <v>0</v>
      </c>
      <c r="E55" s="66"/>
      <c r="F55" s="146" t="s">
        <v>661</v>
      </c>
    </row>
    <row r="56" spans="2:10" s="23" customFormat="1" ht="24" x14ac:dyDescent="0.25">
      <c r="B56" s="62" t="s">
        <v>210</v>
      </c>
      <c r="C56" s="72" t="s">
        <v>211</v>
      </c>
      <c r="D56" s="64">
        <f>'[1]C_05.01'!$E$11</f>
        <v>0</v>
      </c>
      <c r="E56" s="66"/>
      <c r="F56" s="146" t="s">
        <v>662</v>
      </c>
      <c r="J56" s="158"/>
    </row>
    <row r="57" spans="2:10" s="23" customFormat="1" ht="24" x14ac:dyDescent="0.25">
      <c r="B57" s="62" t="s">
        <v>212</v>
      </c>
      <c r="C57" s="72" t="s">
        <v>213</v>
      </c>
      <c r="D57" s="64">
        <f>'[1]C_05.01'!$E$12</f>
        <v>0</v>
      </c>
      <c r="E57" s="66"/>
      <c r="F57" s="146" t="s">
        <v>663</v>
      </c>
      <c r="J57" s="158"/>
    </row>
    <row r="58" spans="2:10" ht="36" x14ac:dyDescent="0.25">
      <c r="B58" s="62">
        <v>34</v>
      </c>
      <c r="C58" s="72" t="s">
        <v>214</v>
      </c>
      <c r="D58" s="64">
        <f>'[1]C_01.00'!$D$85+'[1]C_01.00'!$D$86</f>
        <v>0</v>
      </c>
      <c r="E58" s="66"/>
      <c r="F58" s="146" t="s">
        <v>664</v>
      </c>
    </row>
    <row r="59" spans="2:10" x14ac:dyDescent="0.25">
      <c r="B59" s="62">
        <v>35</v>
      </c>
      <c r="C59" s="72" t="s">
        <v>215</v>
      </c>
      <c r="D59" s="64">
        <f>'[1]C_01.00'!$D$86</f>
        <v>0</v>
      </c>
      <c r="E59" s="66"/>
      <c r="F59" s="146" t="s">
        <v>665</v>
      </c>
    </row>
    <row r="60" spans="2:10" ht="45" x14ac:dyDescent="0.25">
      <c r="B60" s="68">
        <v>36</v>
      </c>
      <c r="C60" s="73" t="s">
        <v>216</v>
      </c>
      <c r="D60" s="70">
        <f>'[1]C_01.00'!$D$76+'[1]C_01.00'!$D$78+SUM('[1]C_01.00'!$D$84:$D$86)</f>
        <v>0</v>
      </c>
      <c r="E60" s="66"/>
      <c r="F60" s="146" t="s">
        <v>666</v>
      </c>
    </row>
    <row r="61" spans="2:10" x14ac:dyDescent="0.25">
      <c r="B61" s="193" t="s">
        <v>217</v>
      </c>
      <c r="C61" s="194"/>
      <c r="D61" s="194"/>
      <c r="E61" s="195"/>
    </row>
    <row r="62" spans="2:10" ht="24" x14ac:dyDescent="0.25">
      <c r="B62" s="62">
        <v>37</v>
      </c>
      <c r="C62" s="72" t="s">
        <v>218</v>
      </c>
      <c r="D62" s="64">
        <f>'[1]C_01.00'!$D$79+'[1]C_01.00'!$D$83</f>
        <v>0</v>
      </c>
      <c r="E62" s="66"/>
      <c r="F62" s="146" t="s">
        <v>667</v>
      </c>
    </row>
    <row r="63" spans="2:10" ht="48" x14ac:dyDescent="0.25">
      <c r="B63" s="62">
        <v>38</v>
      </c>
      <c r="C63" s="72" t="s">
        <v>219</v>
      </c>
      <c r="D63" s="64">
        <f>'[1]C_01.00'!$D$87</f>
        <v>0</v>
      </c>
      <c r="E63" s="66"/>
      <c r="F63" s="146" t="s">
        <v>668</v>
      </c>
    </row>
    <row r="64" spans="2:10" ht="48" x14ac:dyDescent="0.25">
      <c r="B64" s="62">
        <v>39</v>
      </c>
      <c r="C64" s="72" t="s">
        <v>220</v>
      </c>
      <c r="D64" s="64">
        <f>'[1]C_01.00'!$D$88</f>
        <v>0</v>
      </c>
      <c r="E64" s="66"/>
      <c r="F64" s="146" t="s">
        <v>669</v>
      </c>
    </row>
    <row r="65" spans="1:10" ht="48" x14ac:dyDescent="0.25">
      <c r="B65" s="62">
        <v>40</v>
      </c>
      <c r="C65" s="72" t="s">
        <v>221</v>
      </c>
      <c r="D65" s="64">
        <f>'[1]C_01.00'!$D$89</f>
        <v>0</v>
      </c>
      <c r="E65" s="66"/>
      <c r="F65" s="146" t="s">
        <v>670</v>
      </c>
    </row>
    <row r="66" spans="1:10" x14ac:dyDescent="0.25">
      <c r="B66" s="62">
        <v>41</v>
      </c>
      <c r="C66" s="72" t="s">
        <v>182</v>
      </c>
      <c r="D66" s="64"/>
      <c r="E66" s="66"/>
      <c r="F66" s="117"/>
    </row>
    <row r="67" spans="1:10" ht="17.100000000000001" customHeight="1" x14ac:dyDescent="0.25">
      <c r="B67" s="62">
        <v>42</v>
      </c>
      <c r="C67" s="72" t="s">
        <v>222</v>
      </c>
      <c r="D67" s="64">
        <f>'[1]C_01.00'!$D$90</f>
        <v>0</v>
      </c>
      <c r="E67" s="66"/>
      <c r="F67" s="146" t="s">
        <v>671</v>
      </c>
    </row>
    <row r="68" spans="1:10" ht="30" x14ac:dyDescent="0.25">
      <c r="B68" s="62" t="s">
        <v>223</v>
      </c>
      <c r="C68" s="72" t="s">
        <v>224</v>
      </c>
      <c r="D68" s="64">
        <f>'[1]C_01.00'!$D$91+'[1]C_01.00'!$D$93+'[1]C_01.00'!$D$94</f>
        <v>0</v>
      </c>
      <c r="E68" s="66"/>
      <c r="F68" s="146" t="s">
        <v>672</v>
      </c>
    </row>
    <row r="69" spans="1:10" x14ac:dyDescent="0.25">
      <c r="B69" s="68">
        <v>43</v>
      </c>
      <c r="C69" s="73" t="s">
        <v>225</v>
      </c>
      <c r="D69" s="70">
        <f>SUM(D62:D67)</f>
        <v>0</v>
      </c>
      <c r="E69" s="66"/>
      <c r="F69" s="146" t="s">
        <v>673</v>
      </c>
    </row>
    <row r="70" spans="1:10" ht="45" x14ac:dyDescent="0.25">
      <c r="B70" s="68">
        <v>44</v>
      </c>
      <c r="C70" s="73" t="s">
        <v>226</v>
      </c>
      <c r="D70" s="70">
        <f>'[1]C_01.00'!$D$74</f>
        <v>0</v>
      </c>
      <c r="E70" s="66"/>
      <c r="F70" s="146" t="s">
        <v>674</v>
      </c>
    </row>
    <row r="71" spans="1:10" ht="45" x14ac:dyDescent="0.25">
      <c r="B71" s="68">
        <v>45</v>
      </c>
      <c r="C71" s="73" t="s">
        <v>227</v>
      </c>
      <c r="D71" s="168">
        <f>'[1]C_01.00'!$D$9/1000000</f>
        <v>8360.7192579864986</v>
      </c>
      <c r="E71" s="66"/>
      <c r="F71" s="146" t="s">
        <v>675</v>
      </c>
    </row>
    <row r="72" spans="1:10" x14ac:dyDescent="0.25">
      <c r="B72" s="193" t="s">
        <v>228</v>
      </c>
      <c r="C72" s="194"/>
      <c r="D72" s="194"/>
      <c r="E72" s="195"/>
    </row>
    <row r="73" spans="1:10" x14ac:dyDescent="0.25">
      <c r="B73" s="62">
        <v>46</v>
      </c>
      <c r="C73" s="72" t="s">
        <v>229</v>
      </c>
      <c r="D73" s="64">
        <f>'[1]C_01.00'!$D$97+'[1]C_01.00'!$D$99</f>
        <v>0</v>
      </c>
      <c r="E73" s="66"/>
      <c r="F73" s="146" t="s">
        <v>676</v>
      </c>
    </row>
    <row r="74" spans="1:10" ht="36" x14ac:dyDescent="0.25">
      <c r="B74" s="62">
        <v>47</v>
      </c>
      <c r="C74" s="72" t="s">
        <v>230</v>
      </c>
      <c r="D74" s="64">
        <f>'[1]C_01.00'!$D$105-'[1]C_05.01'!$F$11-'[1]C_05.01'!$F$12</f>
        <v>0</v>
      </c>
      <c r="E74" s="66"/>
      <c r="F74" s="146" t="s">
        <v>677</v>
      </c>
    </row>
    <row r="75" spans="1:10" s="23" customFormat="1" ht="24" x14ac:dyDescent="0.25">
      <c r="A75" s="2"/>
      <c r="B75" s="62" t="s">
        <v>231</v>
      </c>
      <c r="C75" s="72" t="s">
        <v>232</v>
      </c>
      <c r="D75" s="64">
        <f>'[1]C_05.01'!$F$11</f>
        <v>0</v>
      </c>
      <c r="E75" s="66"/>
      <c r="F75" s="146" t="s">
        <v>678</v>
      </c>
      <c r="J75" s="158"/>
    </row>
    <row r="76" spans="1:10" s="23" customFormat="1" ht="24" x14ac:dyDescent="0.25">
      <c r="A76" s="2"/>
      <c r="B76" s="62" t="s">
        <v>233</v>
      </c>
      <c r="C76" s="72" t="s">
        <v>234</v>
      </c>
      <c r="D76" s="64">
        <f>'[1]C_05.01'!$F$12</f>
        <v>0</v>
      </c>
      <c r="E76" s="66"/>
      <c r="F76" s="146" t="s">
        <v>679</v>
      </c>
      <c r="J76" s="158"/>
    </row>
    <row r="77" spans="1:10" ht="48" x14ac:dyDescent="0.25">
      <c r="B77" s="62">
        <v>48</v>
      </c>
      <c r="C77" s="72" t="s">
        <v>235</v>
      </c>
      <c r="D77" s="64">
        <f>'[1]C_01.00'!$D$106+'[1]C_01.00'!$D$107</f>
        <v>0</v>
      </c>
      <c r="E77" s="66"/>
      <c r="F77" s="146" t="s">
        <v>680</v>
      </c>
    </row>
    <row r="78" spans="1:10" x14ac:dyDescent="0.25">
      <c r="B78" s="62">
        <v>49</v>
      </c>
      <c r="C78" s="72" t="s">
        <v>236</v>
      </c>
      <c r="D78" s="64">
        <f>'[1]C_01.00'!$D$107</f>
        <v>0</v>
      </c>
      <c r="E78" s="66"/>
      <c r="F78" s="146" t="s">
        <v>681</v>
      </c>
    </row>
    <row r="79" spans="1:10" x14ac:dyDescent="0.25">
      <c r="B79" s="62">
        <v>50</v>
      </c>
      <c r="C79" s="72" t="s">
        <v>237</v>
      </c>
      <c r="D79" s="168">
        <f>('[1]C_01.00'!$D$108+'[1]C_01.00'!$D$109)/1000000</f>
        <v>17.087578000000001</v>
      </c>
      <c r="E79" s="66"/>
      <c r="F79" s="146" t="s">
        <v>682</v>
      </c>
    </row>
    <row r="80" spans="1:10" ht="45" x14ac:dyDescent="0.25">
      <c r="B80" s="68">
        <v>51</v>
      </c>
      <c r="C80" s="73" t="s">
        <v>238</v>
      </c>
      <c r="D80" s="168">
        <f>SUM('[1]C_01.00'!$D$97,'[1]C_01.00'!$D$99,'[1]C_01.00'!$D$105:$D$109)/1000000</f>
        <v>17.087578000000001</v>
      </c>
      <c r="E80" s="71"/>
      <c r="F80" s="146" t="s">
        <v>683</v>
      </c>
    </row>
    <row r="81" spans="2:6" x14ac:dyDescent="0.25">
      <c r="B81" s="193" t="s">
        <v>239</v>
      </c>
      <c r="C81" s="194"/>
      <c r="D81" s="194"/>
      <c r="E81" s="195"/>
    </row>
    <row r="82" spans="2:6" ht="24" x14ac:dyDescent="0.25">
      <c r="B82" s="62">
        <v>52</v>
      </c>
      <c r="C82" s="72" t="s">
        <v>240</v>
      </c>
      <c r="D82" s="64">
        <f>'[1]C_01.00'!$D$100+'[1]C_01.00'!$D$104</f>
        <v>0</v>
      </c>
      <c r="E82" s="66"/>
      <c r="F82" s="146" t="s">
        <v>684</v>
      </c>
    </row>
    <row r="83" spans="2:6" ht="48" x14ac:dyDescent="0.25">
      <c r="B83" s="62">
        <v>53</v>
      </c>
      <c r="C83" s="72" t="s">
        <v>241</v>
      </c>
      <c r="D83" s="64">
        <f>'[1]C_01.00'!$D$110</f>
        <v>0</v>
      </c>
      <c r="E83" s="66"/>
      <c r="F83" s="146" t="s">
        <v>685</v>
      </c>
    </row>
    <row r="84" spans="2:6" ht="48" x14ac:dyDescent="0.25">
      <c r="B84" s="62">
        <v>54</v>
      </c>
      <c r="C84" s="72" t="s">
        <v>242</v>
      </c>
      <c r="D84" s="64">
        <f>'[1]C_01.00'!$D$111</f>
        <v>0</v>
      </c>
      <c r="E84" s="66"/>
      <c r="F84" s="146" t="s">
        <v>686</v>
      </c>
    </row>
    <row r="85" spans="2:6" x14ac:dyDescent="0.25">
      <c r="B85" s="62" t="s">
        <v>243</v>
      </c>
      <c r="C85" s="72" t="s">
        <v>182</v>
      </c>
      <c r="D85" s="64"/>
      <c r="E85" s="66"/>
      <c r="F85" s="117"/>
    </row>
    <row r="86" spans="2:6" ht="48" x14ac:dyDescent="0.25">
      <c r="B86" s="62">
        <v>55</v>
      </c>
      <c r="C86" s="72" t="s">
        <v>244</v>
      </c>
      <c r="D86" s="64">
        <f>'[1]C_01.00'!$D$112</f>
        <v>0</v>
      </c>
      <c r="E86" s="66"/>
      <c r="F86" s="146" t="s">
        <v>687</v>
      </c>
    </row>
    <row r="87" spans="2:6" x14ac:dyDescent="0.25">
      <c r="B87" s="62">
        <v>56</v>
      </c>
      <c r="C87" s="72" t="s">
        <v>182</v>
      </c>
      <c r="D87" s="64"/>
      <c r="E87" s="66"/>
      <c r="F87" s="146"/>
    </row>
    <row r="88" spans="2:6" ht="36" x14ac:dyDescent="0.25">
      <c r="B88" s="62" t="s">
        <v>245</v>
      </c>
      <c r="C88" s="66" t="s">
        <v>246</v>
      </c>
      <c r="D88" s="70">
        <f>'[1]C_01.00'!$D$113</f>
        <v>0</v>
      </c>
      <c r="E88" s="66"/>
      <c r="F88" s="146" t="s">
        <v>688</v>
      </c>
    </row>
    <row r="89" spans="2:6" ht="30" x14ac:dyDescent="0.25">
      <c r="B89" s="62" t="s">
        <v>247</v>
      </c>
      <c r="C89" s="66" t="s">
        <v>248</v>
      </c>
      <c r="D89" s="70">
        <f>'[1]C_01.00'!$D$114+'[1]C_01.00'!$D$116+'[1]C_01.00'!$D$117</f>
        <v>0</v>
      </c>
      <c r="E89" s="66"/>
      <c r="F89" s="146" t="s">
        <v>689</v>
      </c>
    </row>
    <row r="90" spans="2:6" x14ac:dyDescent="0.25">
      <c r="B90" s="68">
        <v>57</v>
      </c>
      <c r="C90" s="71" t="s">
        <v>249</v>
      </c>
      <c r="D90" s="70">
        <f>SUM(D82:D88)</f>
        <v>0</v>
      </c>
      <c r="E90" s="66"/>
      <c r="F90" s="146" t="s">
        <v>690</v>
      </c>
    </row>
    <row r="91" spans="2:6" ht="45" x14ac:dyDescent="0.25">
      <c r="B91" s="68">
        <v>58</v>
      </c>
      <c r="C91" s="71" t="s">
        <v>250</v>
      </c>
      <c r="D91" s="168">
        <f>'[1]C_01.00'!$D$95/1000000</f>
        <v>17.087578000000001</v>
      </c>
      <c r="E91" s="66"/>
      <c r="F91" s="146" t="s">
        <v>691</v>
      </c>
    </row>
    <row r="92" spans="2:6" ht="45" x14ac:dyDescent="0.25">
      <c r="B92" s="68">
        <v>59</v>
      </c>
      <c r="C92" s="71" t="s">
        <v>251</v>
      </c>
      <c r="D92" s="168">
        <f>'[1]C_01.00'!$D$8/1000000</f>
        <v>8377.8068359864992</v>
      </c>
      <c r="E92" s="66"/>
      <c r="F92" s="146" t="s">
        <v>692</v>
      </c>
    </row>
    <row r="93" spans="2:6" x14ac:dyDescent="0.25">
      <c r="B93" s="68">
        <v>60</v>
      </c>
      <c r="C93" s="71" t="s">
        <v>252</v>
      </c>
      <c r="D93" s="168">
        <f>'[1]C_02.00.a'!$D$8/1000000</f>
        <v>21379.641186033678</v>
      </c>
      <c r="E93" s="71"/>
      <c r="F93" s="146" t="s">
        <v>693</v>
      </c>
    </row>
    <row r="94" spans="2:6" x14ac:dyDescent="0.25">
      <c r="B94" s="193" t="s">
        <v>253</v>
      </c>
      <c r="C94" s="194"/>
      <c r="D94" s="194"/>
      <c r="E94" s="195"/>
    </row>
    <row r="95" spans="2:6" x14ac:dyDescent="0.25">
      <c r="B95" s="62">
        <v>61</v>
      </c>
      <c r="C95" s="72" t="s">
        <v>254</v>
      </c>
      <c r="D95" s="64">
        <f>'[1]C_03.00'!$D$8</f>
        <v>0.39105984919186421</v>
      </c>
      <c r="E95" s="66"/>
      <c r="F95" s="146" t="s">
        <v>694</v>
      </c>
    </row>
    <row r="96" spans="2:6" x14ac:dyDescent="0.25">
      <c r="B96" s="62">
        <v>62</v>
      </c>
      <c r="C96" s="72" t="s">
        <v>255</v>
      </c>
      <c r="D96" s="64">
        <f>'[1]C_03.00'!$D$10</f>
        <v>0.39105984919186421</v>
      </c>
      <c r="E96" s="66"/>
      <c r="F96" s="146" t="s">
        <v>695</v>
      </c>
    </row>
    <row r="97" spans="2:6" x14ac:dyDescent="0.25">
      <c r="B97" s="62">
        <v>63</v>
      </c>
      <c r="C97" s="72" t="s">
        <v>256</v>
      </c>
      <c r="D97" s="64">
        <f>'[1]C_03.00'!$D$12</f>
        <v>0.39185909450432355</v>
      </c>
      <c r="E97" s="66"/>
      <c r="F97" s="146" t="s">
        <v>696</v>
      </c>
    </row>
    <row r="98" spans="2:6" ht="14.65" customHeight="1" x14ac:dyDescent="0.25">
      <c r="B98" s="62">
        <v>64</v>
      </c>
      <c r="C98" s="72" t="s">
        <v>257</v>
      </c>
      <c r="D98" s="64">
        <f>'[1]C_03.00'!$D$24</f>
        <v>8.732304720315319E-2</v>
      </c>
      <c r="E98" s="66"/>
      <c r="F98" s="146" t="s">
        <v>697</v>
      </c>
    </row>
    <row r="99" spans="2:6" ht="27.75" customHeight="1" x14ac:dyDescent="0.25">
      <c r="B99" s="62">
        <v>65</v>
      </c>
      <c r="C99" s="66" t="s">
        <v>258</v>
      </c>
      <c r="D99" s="64">
        <f>('[1]C_04.00'!$D$110+'[1]C_04.00'!$D$111)/'[1]C_02.00.a'!$D$8</f>
        <v>2.5000000000000001E-2</v>
      </c>
      <c r="E99" s="66"/>
      <c r="F99" s="146" t="s">
        <v>698</v>
      </c>
    </row>
    <row r="100" spans="2:6" x14ac:dyDescent="0.25">
      <c r="B100" s="62">
        <v>66</v>
      </c>
      <c r="C100" s="66" t="s">
        <v>259</v>
      </c>
      <c r="D100" s="64">
        <f>'[1]C_04.00'!$D$112/'[1]C_02.00.a'!$D$8</f>
        <v>1.243E-2</v>
      </c>
      <c r="E100" s="66"/>
      <c r="F100" s="146" t="s">
        <v>602</v>
      </c>
    </row>
    <row r="101" spans="2:6" x14ac:dyDescent="0.25">
      <c r="B101" s="62">
        <v>67</v>
      </c>
      <c r="C101" s="66" t="s">
        <v>260</v>
      </c>
      <c r="D101" s="64">
        <f>'[1]C_04.00'!$D$112/'[1]C_02.00.a'!$D$8</f>
        <v>1.243E-2</v>
      </c>
      <c r="E101" s="66"/>
      <c r="F101" s="146" t="s">
        <v>603</v>
      </c>
    </row>
    <row r="102" spans="2:6" ht="30" x14ac:dyDescent="0.25">
      <c r="B102" s="62" t="s">
        <v>261</v>
      </c>
      <c r="C102" s="72" t="s">
        <v>262</v>
      </c>
      <c r="D102" s="64">
        <f>MAX('[1]C_04.00'!$D$114:$D$115)/'[1]C_02.00.a'!$D$8</f>
        <v>0</v>
      </c>
      <c r="E102" s="66"/>
      <c r="F102" s="146" t="s">
        <v>699</v>
      </c>
    </row>
    <row r="103" spans="2:6" ht="24" x14ac:dyDescent="0.25">
      <c r="B103" s="62" t="s">
        <v>263</v>
      </c>
      <c r="C103" s="72" t="s">
        <v>264</v>
      </c>
      <c r="D103" s="64">
        <f>'[1]C_03.00'!$D$18-0.045</f>
        <v>0</v>
      </c>
      <c r="E103" s="66"/>
      <c r="F103" s="165" t="s">
        <v>700</v>
      </c>
    </row>
    <row r="104" spans="2:6" ht="24" x14ac:dyDescent="0.25">
      <c r="B104" s="62">
        <v>68</v>
      </c>
      <c r="C104" s="73" t="s">
        <v>265</v>
      </c>
      <c r="D104" s="64">
        <f>'[1]C_03.00'!$D$29/'[1]C_02.00.a'!$D$8</f>
        <v>0</v>
      </c>
      <c r="E104" s="66"/>
      <c r="F104" s="146" t="s">
        <v>608</v>
      </c>
    </row>
    <row r="105" spans="2:6" x14ac:dyDescent="0.25">
      <c r="B105" s="193" t="s">
        <v>266</v>
      </c>
      <c r="C105" s="194"/>
      <c r="D105" s="194"/>
      <c r="E105" s="195"/>
    </row>
    <row r="106" spans="2:6" x14ac:dyDescent="0.25">
      <c r="B106" s="62">
        <v>69</v>
      </c>
      <c r="C106" s="74" t="s">
        <v>182</v>
      </c>
      <c r="D106" s="64"/>
      <c r="E106" s="66"/>
    </row>
    <row r="107" spans="2:6" x14ac:dyDescent="0.25">
      <c r="B107" s="62">
        <v>70</v>
      </c>
      <c r="C107" s="74" t="s">
        <v>182</v>
      </c>
      <c r="D107" s="64"/>
      <c r="E107" s="66"/>
    </row>
    <row r="108" spans="2:6" x14ac:dyDescent="0.25">
      <c r="B108" s="62">
        <v>71</v>
      </c>
      <c r="C108" s="74" t="s">
        <v>182</v>
      </c>
      <c r="D108" s="64"/>
      <c r="E108" s="66"/>
    </row>
    <row r="109" spans="2:6" x14ac:dyDescent="0.25">
      <c r="B109" s="193" t="s">
        <v>267</v>
      </c>
      <c r="C109" s="194"/>
      <c r="D109" s="194"/>
      <c r="E109" s="195"/>
    </row>
    <row r="110" spans="2:6" ht="52.5" customHeight="1" x14ac:dyDescent="0.25">
      <c r="B110" s="202">
        <v>72</v>
      </c>
      <c r="C110" s="205" t="s">
        <v>268</v>
      </c>
      <c r="D110" s="202">
        <f>'[1]C_04.00'!$D$39+'[1]C_04.00'!$D$49+'[1]C_04.00'!$D$59+'[1]C_01.00'!$D$62+'[1]C_01.00'!$D$88+'[1]C_01.00'!$D$111</f>
        <v>0</v>
      </c>
      <c r="E110" s="208"/>
      <c r="F110" s="146" t="s">
        <v>701</v>
      </c>
    </row>
    <row r="111" spans="2:6" ht="11.1" customHeight="1" x14ac:dyDescent="0.25">
      <c r="B111" s="203"/>
      <c r="C111" s="206"/>
      <c r="D111" s="203"/>
      <c r="E111" s="209"/>
    </row>
    <row r="112" spans="2:6" ht="1.1499999999999999" customHeight="1" x14ac:dyDescent="0.25">
      <c r="B112" s="204"/>
      <c r="C112" s="207"/>
      <c r="D112" s="204"/>
      <c r="E112" s="210"/>
    </row>
    <row r="113" spans="2:14" ht="48" x14ac:dyDescent="0.25">
      <c r="B113" s="62">
        <v>73</v>
      </c>
      <c r="C113" s="72" t="s">
        <v>269</v>
      </c>
      <c r="D113" s="64">
        <f>'[1]C_01.00'!$D$64+'[1]C_01.00'!$D$66+'[1]C_04.00'!$D$69</f>
        <v>0</v>
      </c>
      <c r="E113" s="66"/>
      <c r="F113" s="146" t="s">
        <v>702</v>
      </c>
      <c r="M113" t="s">
        <v>725</v>
      </c>
      <c r="N113">
        <f>'[1]C_04.00'!$D$23/1000000</f>
        <v>17.087578000000001</v>
      </c>
    </row>
    <row r="114" spans="2:14" x14ac:dyDescent="0.25">
      <c r="B114" s="62">
        <v>74</v>
      </c>
      <c r="C114" s="72" t="s">
        <v>182</v>
      </c>
      <c r="D114" s="64"/>
      <c r="E114" s="66"/>
      <c r="M114" t="s">
        <v>726</v>
      </c>
      <c r="N114">
        <f>'[1]C_04.00'!$D$29</f>
        <v>0</v>
      </c>
    </row>
    <row r="115" spans="2:14" ht="29.1" customHeight="1" x14ac:dyDescent="0.25">
      <c r="B115" s="62">
        <v>75</v>
      </c>
      <c r="C115" s="72" t="s">
        <v>270</v>
      </c>
      <c r="D115" s="168">
        <f>'[1]C_04.00'!$D$18/1000000</f>
        <v>16.397859919999998</v>
      </c>
      <c r="E115" s="66"/>
      <c r="F115" s="146" t="s">
        <v>703</v>
      </c>
    </row>
    <row r="116" spans="2:14" x14ac:dyDescent="0.25">
      <c r="B116" s="193" t="s">
        <v>271</v>
      </c>
      <c r="C116" s="194"/>
      <c r="D116" s="194"/>
      <c r="E116" s="195"/>
    </row>
    <row r="117" spans="2:14" ht="24" x14ac:dyDescent="0.25">
      <c r="B117" s="62">
        <v>76</v>
      </c>
      <c r="C117" s="72" t="s">
        <v>272</v>
      </c>
      <c r="D117" s="64">
        <f>'[1]C_04.00'!$D$33</f>
        <v>0</v>
      </c>
      <c r="E117" s="66"/>
      <c r="F117" s="146" t="s">
        <v>704</v>
      </c>
    </row>
    <row r="118" spans="2:14" ht="24" x14ac:dyDescent="0.25">
      <c r="B118" s="62">
        <v>77</v>
      </c>
      <c r="C118" s="72" t="s">
        <v>273</v>
      </c>
      <c r="D118" s="64">
        <f>'[1]C_04.00'!$D$34</f>
        <v>0</v>
      </c>
      <c r="E118" s="66"/>
      <c r="F118" s="146" t="s">
        <v>705</v>
      </c>
      <c r="I118" s="170" t="s">
        <v>710</v>
      </c>
      <c r="J118" s="135" t="s">
        <v>706</v>
      </c>
    </row>
    <row r="119" spans="2:14" ht="24" x14ac:dyDescent="0.25">
      <c r="B119" s="62">
        <v>78</v>
      </c>
      <c r="C119" s="72" t="s">
        <v>274</v>
      </c>
      <c r="D119" s="168">
        <f>N113</f>
        <v>17.087578000000001</v>
      </c>
      <c r="E119" s="66"/>
      <c r="F119" s="169"/>
      <c r="J119" s="135" t="s">
        <v>707</v>
      </c>
    </row>
    <row r="120" spans="2:14" ht="19.149999999999999" customHeight="1" x14ac:dyDescent="0.25">
      <c r="B120" s="62">
        <v>79</v>
      </c>
      <c r="C120" s="72" t="s">
        <v>275</v>
      </c>
      <c r="D120" s="64">
        <f>'[1]C_04.00'!$D$32</f>
        <v>0</v>
      </c>
      <c r="E120" s="66"/>
      <c r="F120" s="146" t="s">
        <v>711</v>
      </c>
      <c r="J120" s="135" t="s">
        <v>708</v>
      </c>
    </row>
    <row r="121" spans="2:14" x14ac:dyDescent="0.25">
      <c r="B121" s="199" t="s">
        <v>276</v>
      </c>
      <c r="C121" s="200"/>
      <c r="D121" s="200"/>
      <c r="E121" s="201"/>
      <c r="J121" s="135" t="s">
        <v>709</v>
      </c>
    </row>
    <row r="122" spans="2:14" ht="24" x14ac:dyDescent="0.25">
      <c r="B122" s="62">
        <v>80</v>
      </c>
      <c r="C122" s="72" t="s">
        <v>277</v>
      </c>
      <c r="D122" s="72"/>
      <c r="E122" s="66"/>
      <c r="F122" s="146" t="s">
        <v>712</v>
      </c>
    </row>
    <row r="123" spans="2:14" ht="24" x14ac:dyDescent="0.25">
      <c r="B123" s="62">
        <v>81</v>
      </c>
      <c r="C123" s="72" t="s">
        <v>278</v>
      </c>
      <c r="D123" s="72"/>
      <c r="E123" s="66" t="s">
        <v>279</v>
      </c>
      <c r="F123" s="146" t="s">
        <v>713</v>
      </c>
    </row>
    <row r="124" spans="2:14" ht="24" x14ac:dyDescent="0.25">
      <c r="B124" s="62">
        <v>82</v>
      </c>
      <c r="C124" s="72" t="s">
        <v>280</v>
      </c>
      <c r="D124" s="63"/>
      <c r="E124" s="66"/>
      <c r="F124" s="146" t="s">
        <v>714</v>
      </c>
    </row>
    <row r="125" spans="2:14" ht="24" x14ac:dyDescent="0.25">
      <c r="B125" s="62">
        <v>83</v>
      </c>
      <c r="C125" s="72" t="s">
        <v>281</v>
      </c>
      <c r="D125" s="63"/>
      <c r="E125" s="66"/>
      <c r="F125" s="146" t="s">
        <v>715</v>
      </c>
    </row>
    <row r="126" spans="2:14" ht="24" x14ac:dyDescent="0.25">
      <c r="B126" s="62">
        <v>84</v>
      </c>
      <c r="C126" s="72" t="s">
        <v>282</v>
      </c>
      <c r="D126" s="63"/>
      <c r="E126" s="66"/>
      <c r="F126" s="146" t="s">
        <v>716</v>
      </c>
    </row>
    <row r="127" spans="2:14" ht="18.600000000000001" customHeight="1" x14ac:dyDescent="0.25">
      <c r="B127" s="62">
        <v>85</v>
      </c>
      <c r="C127" s="72" t="s">
        <v>283</v>
      </c>
      <c r="D127" s="63"/>
      <c r="E127" s="66"/>
      <c r="F127" s="146" t="s">
        <v>717</v>
      </c>
    </row>
    <row r="128" spans="2:14" x14ac:dyDescent="0.25">
      <c r="B128" s="75"/>
    </row>
    <row r="129" spans="2:2" x14ac:dyDescent="0.25">
      <c r="B129" s="75"/>
    </row>
    <row r="130" spans="2:2" x14ac:dyDescent="0.25">
      <c r="B130" s="76"/>
    </row>
    <row r="131" spans="2:2" x14ac:dyDescent="0.25">
      <c r="B131" s="76"/>
    </row>
    <row r="132" spans="2:2" x14ac:dyDescent="0.25">
      <c r="B132" s="76"/>
    </row>
    <row r="133" spans="2:2" x14ac:dyDescent="0.25">
      <c r="B133" s="76"/>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23" orientation="portrait" r:id="rId1"/>
  <headerFooter>
    <oddHeader>&amp;CCS</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D5E5-97BC-4601-8E9D-DE67B5E7321E}">
  <sheetPr>
    <tabColor rgb="FF92D050"/>
    <pageSetUpPr fitToPage="1"/>
  </sheetPr>
  <dimension ref="B1:T43"/>
  <sheetViews>
    <sheetView showGridLines="0" view="pageLayout" topLeftCell="B25" zoomScale="90" zoomScaleNormal="100" zoomScalePageLayoutView="90" workbookViewId="0">
      <selection activeCell="C42" sqref="C42"/>
    </sheetView>
  </sheetViews>
  <sheetFormatPr defaultColWidth="9" defaultRowHeight="15" x14ac:dyDescent="0.25"/>
  <cols>
    <col min="3" max="3" width="53" customWidth="1"/>
    <col min="4" max="4" width="39.7109375" customWidth="1"/>
    <col min="5" max="5" width="37.28515625" customWidth="1"/>
    <col min="6" max="6" width="20.42578125" customWidth="1"/>
  </cols>
  <sheetData>
    <row r="1" spans="2:20" ht="15.75" x14ac:dyDescent="0.25">
      <c r="C1" s="77"/>
    </row>
    <row r="2" spans="2:20" ht="18.75" x14ac:dyDescent="0.25">
      <c r="B2" s="78" t="s">
        <v>284</v>
      </c>
    </row>
    <row r="3" spans="2:20" ht="15" customHeight="1" x14ac:dyDescent="0.25">
      <c r="B3" s="211" t="s">
        <v>285</v>
      </c>
      <c r="C3" s="211"/>
      <c r="D3" s="211"/>
      <c r="E3" s="211"/>
      <c r="F3" s="211"/>
      <c r="G3" s="79"/>
      <c r="H3" s="79"/>
      <c r="I3" s="79"/>
      <c r="J3" s="79"/>
      <c r="K3" s="79"/>
      <c r="L3" s="79"/>
      <c r="M3" s="79"/>
      <c r="N3" s="79"/>
      <c r="O3" s="79"/>
      <c r="P3" s="79"/>
      <c r="Q3" s="79"/>
      <c r="R3" s="79"/>
      <c r="S3" s="79"/>
      <c r="T3" s="79"/>
    </row>
    <row r="4" spans="2:20" x14ac:dyDescent="0.25">
      <c r="B4" s="211"/>
      <c r="C4" s="211"/>
      <c r="D4" s="211"/>
      <c r="E4" s="211"/>
      <c r="F4" s="211"/>
      <c r="G4" s="79"/>
      <c r="H4" s="79"/>
      <c r="I4" s="79"/>
      <c r="J4" s="79"/>
      <c r="K4" s="79"/>
      <c r="L4" s="79"/>
      <c r="M4" s="79"/>
      <c r="N4" s="79"/>
      <c r="O4" s="79"/>
      <c r="P4" s="79"/>
      <c r="Q4" s="79"/>
      <c r="R4" s="79"/>
      <c r="S4" s="79"/>
      <c r="T4" s="79"/>
    </row>
    <row r="5" spans="2:20" x14ac:dyDescent="0.25">
      <c r="B5" s="211"/>
      <c r="C5" s="211"/>
      <c r="D5" s="211"/>
      <c r="E5" s="211"/>
      <c r="F5" s="211"/>
      <c r="G5" s="79"/>
      <c r="H5" s="79"/>
      <c r="I5" s="79"/>
      <c r="J5" s="79"/>
      <c r="K5" s="79"/>
      <c r="L5" s="79"/>
      <c r="M5" s="79"/>
      <c r="N5" s="79"/>
      <c r="O5" s="79"/>
      <c r="P5" s="79"/>
      <c r="Q5" s="79"/>
      <c r="R5" s="79"/>
      <c r="S5" s="79"/>
      <c r="T5" s="79"/>
    </row>
    <row r="6" spans="2:20" x14ac:dyDescent="0.25">
      <c r="D6" s="37" t="s">
        <v>286</v>
      </c>
      <c r="E6" s="37" t="s">
        <v>287</v>
      </c>
      <c r="F6" s="37" t="s">
        <v>288</v>
      </c>
    </row>
    <row r="7" spans="2:20" x14ac:dyDescent="0.25">
      <c r="C7" s="80"/>
      <c r="D7" s="81" t="s">
        <v>289</v>
      </c>
      <c r="E7" s="81" t="s">
        <v>290</v>
      </c>
      <c r="F7" s="81" t="s">
        <v>291</v>
      </c>
    </row>
    <row r="8" spans="2:20" x14ac:dyDescent="0.25">
      <c r="C8" s="80"/>
      <c r="D8" s="81" t="s">
        <v>292</v>
      </c>
      <c r="E8" s="81" t="s">
        <v>292</v>
      </c>
      <c r="F8" s="81"/>
    </row>
    <row r="9" spans="2:20" ht="30" customHeight="1" x14ac:dyDescent="0.25">
      <c r="B9" s="212" t="s">
        <v>293</v>
      </c>
      <c r="C9" s="213"/>
      <c r="D9" s="213"/>
      <c r="E9" s="213"/>
      <c r="F9" s="214"/>
    </row>
    <row r="10" spans="2:20" x14ac:dyDescent="0.25">
      <c r="B10" s="82">
        <v>1</v>
      </c>
      <c r="C10" s="120" t="s">
        <v>424</v>
      </c>
      <c r="D10" s="126">
        <f>('[4]F_01.01'!$D$10+'[4]F_01.01'!$D$11)/1000000</f>
        <v>1618.7589439000001</v>
      </c>
      <c r="E10" s="124">
        <f>D10</f>
        <v>1618.7589439000001</v>
      </c>
      <c r="F10" s="37"/>
    </row>
    <row r="11" spans="2:20" ht="30" x14ac:dyDescent="0.25">
      <c r="B11" s="82">
        <v>2</v>
      </c>
      <c r="C11" s="120" t="s">
        <v>425</v>
      </c>
      <c r="D11" s="126">
        <f>('[4]F_01.01'!$D$14+'[4]F_01.01'!$D$16)/1000000</f>
        <v>0</v>
      </c>
      <c r="E11" s="124">
        <f t="shared" ref="E11:E42" si="0">D11</f>
        <v>0</v>
      </c>
      <c r="F11" s="37"/>
    </row>
    <row r="12" spans="2:20" ht="30" x14ac:dyDescent="0.25">
      <c r="B12" s="82">
        <v>3</v>
      </c>
      <c r="C12" s="120" t="s">
        <v>426</v>
      </c>
      <c r="D12" s="126">
        <f>('[4]F_01.01'!$D$15)/1000000</f>
        <v>0</v>
      </c>
      <c r="E12" s="124">
        <f t="shared" si="0"/>
        <v>0</v>
      </c>
      <c r="F12" s="37"/>
    </row>
    <row r="13" spans="2:20" ht="30" x14ac:dyDescent="0.25">
      <c r="B13" s="82">
        <v>4</v>
      </c>
      <c r="C13" s="120" t="s">
        <v>427</v>
      </c>
      <c r="D13" s="126">
        <f>('[4]F_01.01'!$D$18)/1000000</f>
        <v>0</v>
      </c>
      <c r="E13" s="124">
        <f t="shared" si="0"/>
        <v>0</v>
      </c>
      <c r="F13" s="37"/>
    </row>
    <row r="14" spans="2:20" x14ac:dyDescent="0.25">
      <c r="B14" s="82">
        <v>5</v>
      </c>
      <c r="C14" s="120" t="s">
        <v>428</v>
      </c>
      <c r="D14" s="126">
        <f>('[4]F_01.01'!$D$32)/1000000</f>
        <v>123.59798008</v>
      </c>
      <c r="E14" s="124">
        <f t="shared" si="0"/>
        <v>123.59798008</v>
      </c>
      <c r="F14" s="37"/>
    </row>
    <row r="15" spans="2:20" ht="30" x14ac:dyDescent="0.25">
      <c r="B15" s="82">
        <v>6</v>
      </c>
      <c r="C15" s="120" t="s">
        <v>429</v>
      </c>
      <c r="D15" s="126">
        <f>('[4]F_01.01'!$D$25)/1000000</f>
        <v>0</v>
      </c>
      <c r="E15" s="124">
        <f t="shared" si="0"/>
        <v>0</v>
      </c>
      <c r="F15" s="37"/>
    </row>
    <row r="16" spans="2:20" x14ac:dyDescent="0.25">
      <c r="B16" s="82">
        <v>7</v>
      </c>
      <c r="C16" s="120" t="s">
        <v>430</v>
      </c>
      <c r="D16" s="126">
        <f>('[4]F_01.01'!$D$12+'[4]F_01.01'!$D$29)/1000000</f>
        <v>104811.55387663793</v>
      </c>
      <c r="E16" s="124">
        <f t="shared" si="0"/>
        <v>104811.55387663793</v>
      </c>
      <c r="F16" s="37"/>
    </row>
    <row r="17" spans="2:6" ht="30" x14ac:dyDescent="0.25">
      <c r="B17" s="82">
        <v>8</v>
      </c>
      <c r="C17" s="120" t="s">
        <v>431</v>
      </c>
      <c r="D17" s="126">
        <f>('[4]F_01.01'!$D$33)/1000000</f>
        <v>-36.635936180000002</v>
      </c>
      <c r="E17" s="124">
        <f t="shared" si="0"/>
        <v>-36.635936180000002</v>
      </c>
      <c r="F17" s="37"/>
    </row>
    <row r="18" spans="2:6" x14ac:dyDescent="0.25">
      <c r="B18" s="82">
        <v>9</v>
      </c>
      <c r="C18" s="120" t="s">
        <v>432</v>
      </c>
      <c r="D18" s="126">
        <f>('[4]F_01.01'!$D$42)/1000000</f>
        <v>0</v>
      </c>
      <c r="E18" s="124">
        <f t="shared" si="0"/>
        <v>0</v>
      </c>
      <c r="F18" s="37"/>
    </row>
    <row r="19" spans="2:6" x14ac:dyDescent="0.25">
      <c r="B19" s="82">
        <v>10</v>
      </c>
      <c r="C19" s="120" t="s">
        <v>433</v>
      </c>
      <c r="D19" s="126">
        <f>('[4]F_01.01'!$D$43)/1000000</f>
        <v>0</v>
      </c>
      <c r="E19" s="124">
        <f t="shared" si="0"/>
        <v>0</v>
      </c>
      <c r="F19" s="37"/>
    </row>
    <row r="20" spans="2:6" x14ac:dyDescent="0.25">
      <c r="B20" s="82">
        <v>11</v>
      </c>
      <c r="C20" s="120" t="s">
        <v>434</v>
      </c>
      <c r="D20" s="126">
        <f>('[4]F_01.01'!$D$44)/1000000</f>
        <v>86.83905532735001</v>
      </c>
      <c r="E20" s="124">
        <f t="shared" si="0"/>
        <v>86.83905532735001</v>
      </c>
      <c r="F20" s="37"/>
    </row>
    <row r="21" spans="2:6" x14ac:dyDescent="0.25">
      <c r="B21" s="82">
        <v>12</v>
      </c>
      <c r="C21" s="120" t="s">
        <v>435</v>
      </c>
      <c r="D21" s="126">
        <f>('[4]F_01.01'!$D$34)/1000000</f>
        <v>0</v>
      </c>
      <c r="E21" s="124">
        <f t="shared" si="0"/>
        <v>0</v>
      </c>
      <c r="F21" s="37"/>
    </row>
    <row r="22" spans="2:6" x14ac:dyDescent="0.25">
      <c r="B22" s="82">
        <v>13</v>
      </c>
      <c r="C22" s="120" t="s">
        <v>436</v>
      </c>
      <c r="D22" s="126">
        <f>('[4]F_01.01'!$D$40)/1000000</f>
        <v>738.65437047</v>
      </c>
      <c r="E22" s="124">
        <f t="shared" si="0"/>
        <v>738.65437047</v>
      </c>
      <c r="F22" s="37"/>
    </row>
    <row r="23" spans="2:6" x14ac:dyDescent="0.25">
      <c r="B23" s="82">
        <v>14</v>
      </c>
      <c r="C23" s="120" t="s">
        <v>437</v>
      </c>
      <c r="D23" s="126">
        <f>('[4]F_01.01'!$D$35)/1000000</f>
        <v>16.05995652</v>
      </c>
      <c r="E23" s="124">
        <f t="shared" si="0"/>
        <v>16.05995652</v>
      </c>
      <c r="F23" s="37"/>
    </row>
    <row r="24" spans="2:6" x14ac:dyDescent="0.25">
      <c r="B24" s="82">
        <v>15</v>
      </c>
      <c r="C24" s="120" t="s">
        <v>438</v>
      </c>
      <c r="D24" s="126">
        <f>('[4]F_01.01'!$D$39)/1000000</f>
        <v>0</v>
      </c>
      <c r="E24" s="124">
        <f t="shared" si="0"/>
        <v>0</v>
      </c>
      <c r="F24" s="37"/>
    </row>
    <row r="25" spans="2:6" x14ac:dyDescent="0.25">
      <c r="B25" s="82">
        <v>16</v>
      </c>
      <c r="C25" s="120" t="s">
        <v>439</v>
      </c>
      <c r="D25" s="126">
        <f>('[4]F_01.01'!$D$45)/1000000</f>
        <v>0</v>
      </c>
      <c r="E25" s="124">
        <f t="shared" si="0"/>
        <v>0</v>
      </c>
      <c r="F25" s="37"/>
    </row>
    <row r="26" spans="2:6" x14ac:dyDescent="0.25">
      <c r="B26" s="82"/>
      <c r="C26" s="84" t="s">
        <v>295</v>
      </c>
      <c r="D26" s="130">
        <f>('[4]F_01.01'!$D$8)/1000000</f>
        <v>107358.82824675528</v>
      </c>
      <c r="E26" s="125">
        <f t="shared" si="0"/>
        <v>107358.82824675528</v>
      </c>
      <c r="F26" s="37"/>
    </row>
    <row r="27" spans="2:6" ht="30" customHeight="1" x14ac:dyDescent="0.25">
      <c r="B27" s="212" t="s">
        <v>296</v>
      </c>
      <c r="C27" s="213"/>
      <c r="D27" s="213"/>
      <c r="E27" s="213"/>
      <c r="F27" s="214"/>
    </row>
    <row r="28" spans="2:6" x14ac:dyDescent="0.25">
      <c r="B28" s="82">
        <v>1</v>
      </c>
      <c r="C28" s="43" t="s">
        <v>440</v>
      </c>
      <c r="D28" s="128">
        <f>'[4]F_08.01.a'!$F$13/1000000</f>
        <v>0</v>
      </c>
      <c r="E28" s="124">
        <f t="shared" si="0"/>
        <v>0</v>
      </c>
      <c r="F28" s="37"/>
    </row>
    <row r="29" spans="2:6" ht="30" x14ac:dyDescent="0.25">
      <c r="B29" s="82">
        <v>2</v>
      </c>
      <c r="C29" s="43" t="s">
        <v>441</v>
      </c>
      <c r="D29" s="128">
        <f>('[4]F_01.02'!$D$9+'[4]F_01.02'!$D$15)/1000000</f>
        <v>0</v>
      </c>
      <c r="E29" s="124">
        <f t="shared" si="0"/>
        <v>0</v>
      </c>
      <c r="F29" s="37"/>
    </row>
    <row r="30" spans="2:6" x14ac:dyDescent="0.25">
      <c r="B30" s="82">
        <v>3</v>
      </c>
      <c r="C30" s="43" t="s">
        <v>442</v>
      </c>
      <c r="D30" s="128">
        <f>'[4]F_01.02'!$D$23/1000000</f>
        <v>212.95230665</v>
      </c>
      <c r="E30" s="124">
        <f t="shared" si="0"/>
        <v>212.95230665</v>
      </c>
      <c r="F30" s="37"/>
    </row>
    <row r="31" spans="2:6" x14ac:dyDescent="0.25">
      <c r="B31" s="82">
        <v>4</v>
      </c>
      <c r="C31" s="43" t="s">
        <v>443</v>
      </c>
      <c r="D31" s="128">
        <f>'[4]F_01.02'!$D$19/1000000-D37-D28</f>
        <v>97242.924066521853</v>
      </c>
      <c r="E31" s="124">
        <f t="shared" si="0"/>
        <v>97242.924066521853</v>
      </c>
      <c r="F31" s="37"/>
    </row>
    <row r="32" spans="2:6" ht="30" x14ac:dyDescent="0.25">
      <c r="B32" s="82">
        <v>5</v>
      </c>
      <c r="C32" s="43" t="s">
        <v>431</v>
      </c>
      <c r="D32" s="128">
        <f>'[4]F_01.02'!$D$24/1000000</f>
        <v>-81.305145599999989</v>
      </c>
      <c r="E32" s="124">
        <f t="shared" si="0"/>
        <v>-81.305145599999989</v>
      </c>
      <c r="F32" s="37"/>
    </row>
    <row r="33" spans="2:6" x14ac:dyDescent="0.25">
      <c r="B33" s="82">
        <v>6</v>
      </c>
      <c r="C33" s="43" t="s">
        <v>432</v>
      </c>
      <c r="D33" s="128">
        <f>'[4]F_01.02'!$D$33/1000000</f>
        <v>108.36995</v>
      </c>
      <c r="E33" s="124">
        <f t="shared" si="0"/>
        <v>108.36995</v>
      </c>
      <c r="F33" s="37"/>
    </row>
    <row r="34" spans="2:6" x14ac:dyDescent="0.25">
      <c r="B34" s="82">
        <v>7</v>
      </c>
      <c r="C34" s="43" t="s">
        <v>444</v>
      </c>
      <c r="D34" s="128">
        <f>'[4]F_01.02'!$D$34/1000000</f>
        <v>43.452818200000003</v>
      </c>
      <c r="E34" s="124">
        <f t="shared" si="0"/>
        <v>43.452818200000003</v>
      </c>
      <c r="F34" s="37"/>
    </row>
    <row r="35" spans="2:6" x14ac:dyDescent="0.25">
      <c r="B35" s="82">
        <v>8</v>
      </c>
      <c r="C35" s="43" t="s">
        <v>445</v>
      </c>
      <c r="D35" s="128">
        <f>'[4]F_01.02'!$D$36/1000000</f>
        <v>236.05947195500002</v>
      </c>
      <c r="E35" s="124">
        <f t="shared" si="0"/>
        <v>236.05947195500002</v>
      </c>
      <c r="F35" s="37"/>
    </row>
    <row r="36" spans="2:6" x14ac:dyDescent="0.25">
      <c r="B36" s="82">
        <v>9</v>
      </c>
      <c r="C36" s="43" t="s">
        <v>446</v>
      </c>
      <c r="D36" s="128">
        <f>'[4]F_01.02'!$D$25/1000000</f>
        <v>21.882982890000001</v>
      </c>
      <c r="E36" s="124">
        <f t="shared" si="0"/>
        <v>21.882982890000001</v>
      </c>
      <c r="F36" s="37"/>
    </row>
    <row r="37" spans="2:6" x14ac:dyDescent="0.25">
      <c r="B37" s="82">
        <v>10</v>
      </c>
      <c r="C37" s="43" t="s">
        <v>447</v>
      </c>
      <c r="D37" s="128"/>
      <c r="E37" s="124">
        <f t="shared" si="0"/>
        <v>0</v>
      </c>
      <c r="F37" s="37"/>
    </row>
    <row r="38" spans="2:6" x14ac:dyDescent="0.25">
      <c r="B38" s="82"/>
      <c r="C38" s="127" t="s">
        <v>448</v>
      </c>
      <c r="D38" s="129">
        <f>'[4]F_01.02'!$D$8/1000000</f>
        <v>97784.336450616858</v>
      </c>
      <c r="E38" s="125">
        <f t="shared" si="0"/>
        <v>97784.336450616858</v>
      </c>
      <c r="F38" s="37"/>
    </row>
    <row r="39" spans="2:6" ht="15" customHeight="1" x14ac:dyDescent="0.25">
      <c r="B39" s="85" t="s">
        <v>297</v>
      </c>
      <c r="C39" s="86"/>
      <c r="D39" s="87"/>
      <c r="E39" s="87"/>
      <c r="F39" s="88"/>
    </row>
    <row r="40" spans="2:6" x14ac:dyDescent="0.25">
      <c r="B40" s="82">
        <v>1</v>
      </c>
      <c r="C40" s="43" t="str">
        <f>'[2]EU LI1 '!C39</f>
        <v xml:space="preserve">Závazky celkem </v>
      </c>
      <c r="D40" s="128">
        <f>'[4]F_01.03'!$D$9/1000000</f>
        <v>2062.5</v>
      </c>
      <c r="E40" s="124">
        <f t="shared" si="0"/>
        <v>2062.5</v>
      </c>
      <c r="F40" s="37"/>
    </row>
    <row r="41" spans="2:6" x14ac:dyDescent="0.25">
      <c r="B41" s="82">
        <v>2</v>
      </c>
      <c r="C41" s="83" t="str">
        <f>'[2]EU LI1 '!C40</f>
        <v>Základní kapitál</v>
      </c>
      <c r="D41" s="128">
        <f>('[4]F_01.03'!$D$11+'[4]F_01.03'!$D$15+'[4]F_01.03'!$D$16+'[4]F_01.03'!$D$36+'[4]F_01.03'!$D$38+'[4]F_01.03'!$D$41+'[4]F_01.03'!$D$42)/1000000</f>
        <v>7511.9917959699924</v>
      </c>
      <c r="E41" s="124">
        <f t="shared" si="0"/>
        <v>7511.9917959699924</v>
      </c>
      <c r="F41" s="37"/>
    </row>
    <row r="42" spans="2:6" ht="30" x14ac:dyDescent="0.25">
      <c r="B42" s="82">
        <v>3</v>
      </c>
      <c r="C42" s="83" t="str">
        <f>'[2]EU LI1 '!C41</f>
        <v>Emisní ážio, fondy, nerozdělený zisk, oceňovací rozdíly a zisk za účetní období</v>
      </c>
      <c r="D42" s="128">
        <f>'[4]F_01.03'!$D$44/1000000</f>
        <v>0</v>
      </c>
      <c r="E42" s="124">
        <f t="shared" si="0"/>
        <v>0</v>
      </c>
      <c r="F42" s="37"/>
    </row>
    <row r="43" spans="2:6" x14ac:dyDescent="0.25">
      <c r="B43" s="82" t="s">
        <v>294</v>
      </c>
      <c r="C43" s="84" t="s">
        <v>298</v>
      </c>
      <c r="D43" s="129">
        <f>'[4]F_01.03'!$D$8/1000000</f>
        <v>9574.4917959699924</v>
      </c>
      <c r="E43" s="125">
        <f t="shared" ref="E43" si="1">D43</f>
        <v>9574.4917959699924</v>
      </c>
      <c r="F43" s="37"/>
    </row>
  </sheetData>
  <mergeCells count="3">
    <mergeCell ref="B3:F5"/>
    <mergeCell ref="B9:F9"/>
    <mergeCell ref="B27:F27"/>
  </mergeCells>
  <pageMargins left="0.7" right="0.7" top="0.75" bottom="0.75" header="0.3" footer="0.3"/>
  <pageSetup paperSize="9" scale="51" orientation="portrait" r:id="rId1"/>
  <headerFooter>
    <oddHeader>&amp;CCS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445D-391C-4D0D-88EF-0ACD8FD484A1}">
  <sheetPr>
    <tabColor rgb="FF92D050"/>
    <pageSetUpPr fitToPage="1"/>
  </sheetPr>
  <dimension ref="B2:D58"/>
  <sheetViews>
    <sheetView showGridLines="0" view="pageLayout" topLeftCell="A9" zoomScale="90" zoomScaleNormal="100" zoomScalePageLayoutView="90" workbookViewId="0">
      <selection activeCell="D57" sqref="D57"/>
    </sheetView>
  </sheetViews>
  <sheetFormatPr defaultColWidth="9" defaultRowHeight="15" x14ac:dyDescent="0.25"/>
  <cols>
    <col min="3" max="3" width="37.5703125" customWidth="1"/>
    <col min="4" max="4" width="43.7109375" customWidth="1"/>
  </cols>
  <sheetData>
    <row r="2" spans="2:4" ht="18.75" x14ac:dyDescent="0.25">
      <c r="B2" s="119" t="s">
        <v>449</v>
      </c>
    </row>
    <row r="4" spans="2:4" x14ac:dyDescent="0.25">
      <c r="D4" s="93" t="s">
        <v>4</v>
      </c>
    </row>
    <row r="5" spans="2:4" ht="27" customHeight="1" x14ac:dyDescent="0.25">
      <c r="C5" s="131"/>
      <c r="D5" s="5" t="s">
        <v>450</v>
      </c>
    </row>
    <row r="6" spans="2:4" x14ac:dyDescent="0.25">
      <c r="B6" s="37">
        <v>1</v>
      </c>
      <c r="C6" s="132" t="s">
        <v>451</v>
      </c>
      <c r="D6" s="136" t="s">
        <v>508</v>
      </c>
    </row>
    <row r="7" spans="2:4" x14ac:dyDescent="0.25">
      <c r="B7" s="37">
        <v>2</v>
      </c>
      <c r="C7" s="132" t="s">
        <v>452</v>
      </c>
      <c r="D7" s="137" t="s">
        <v>509</v>
      </c>
    </row>
    <row r="8" spans="2:4" x14ac:dyDescent="0.25">
      <c r="B8" s="37" t="s">
        <v>453</v>
      </c>
      <c r="C8" s="132" t="s">
        <v>454</v>
      </c>
      <c r="D8" s="137" t="s">
        <v>510</v>
      </c>
    </row>
    <row r="9" spans="2:4" ht="60" x14ac:dyDescent="0.25">
      <c r="B9" s="37">
        <v>3</v>
      </c>
      <c r="C9" s="132" t="s">
        <v>455</v>
      </c>
      <c r="D9" s="137" t="s">
        <v>511</v>
      </c>
    </row>
    <row r="10" spans="2:4" x14ac:dyDescent="0.25">
      <c r="B10" s="37" t="s">
        <v>456</v>
      </c>
      <c r="C10" s="132" t="s">
        <v>457</v>
      </c>
      <c r="D10" s="138" t="s">
        <v>512</v>
      </c>
    </row>
    <row r="11" spans="2:4" x14ac:dyDescent="0.25">
      <c r="B11" s="37"/>
      <c r="C11" s="133" t="s">
        <v>458</v>
      </c>
      <c r="D11" s="138">
        <v>0</v>
      </c>
    </row>
    <row r="12" spans="2:4" x14ac:dyDescent="0.25">
      <c r="B12" s="37">
        <v>4</v>
      </c>
      <c r="C12" s="132" t="s">
        <v>459</v>
      </c>
      <c r="D12" s="138" t="s">
        <v>513</v>
      </c>
    </row>
    <row r="13" spans="2:4" x14ac:dyDescent="0.25">
      <c r="B13" s="37">
        <v>5</v>
      </c>
      <c r="C13" s="132" t="s">
        <v>460</v>
      </c>
      <c r="D13" s="138" t="s">
        <v>513</v>
      </c>
    </row>
    <row r="14" spans="2:4" x14ac:dyDescent="0.25">
      <c r="B14" s="37">
        <v>6</v>
      </c>
      <c r="C14" s="132" t="s">
        <v>461</v>
      </c>
      <c r="D14" s="138" t="s">
        <v>513</v>
      </c>
    </row>
    <row r="15" spans="2:4" x14ac:dyDescent="0.25">
      <c r="B15" s="37">
        <v>7</v>
      </c>
      <c r="C15" s="132" t="s">
        <v>462</v>
      </c>
      <c r="D15" s="138" t="s">
        <v>514</v>
      </c>
    </row>
    <row r="16" spans="2:4" x14ac:dyDescent="0.25">
      <c r="B16" s="37">
        <v>8</v>
      </c>
      <c r="C16" s="132" t="s">
        <v>463</v>
      </c>
      <c r="D16" s="138" t="s">
        <v>515</v>
      </c>
    </row>
    <row r="17" spans="2:4" x14ac:dyDescent="0.25">
      <c r="B17" s="37">
        <v>9</v>
      </c>
      <c r="C17" s="132" t="s">
        <v>464</v>
      </c>
      <c r="D17" s="138">
        <v>100000</v>
      </c>
    </row>
    <row r="18" spans="2:4" x14ac:dyDescent="0.25">
      <c r="B18" s="37" t="s">
        <v>465</v>
      </c>
      <c r="C18" s="132" t="s">
        <v>466</v>
      </c>
      <c r="D18" s="138" t="s">
        <v>516</v>
      </c>
    </row>
    <row r="19" spans="2:4" x14ac:dyDescent="0.25">
      <c r="B19" s="37" t="s">
        <v>467</v>
      </c>
      <c r="C19" s="132" t="s">
        <v>468</v>
      </c>
      <c r="D19" s="138" t="s">
        <v>517</v>
      </c>
    </row>
    <row r="20" spans="2:4" x14ac:dyDescent="0.25">
      <c r="B20" s="37">
        <v>10</v>
      </c>
      <c r="C20" s="132" t="s">
        <v>469</v>
      </c>
      <c r="D20" s="138" t="s">
        <v>518</v>
      </c>
    </row>
    <row r="21" spans="2:4" x14ac:dyDescent="0.25">
      <c r="B21" s="37">
        <v>11</v>
      </c>
      <c r="C21" s="132" t="s">
        <v>470</v>
      </c>
      <c r="D21" s="138" t="s">
        <v>519</v>
      </c>
    </row>
    <row r="22" spans="2:4" x14ac:dyDescent="0.25">
      <c r="B22" s="37">
        <v>12</v>
      </c>
      <c r="C22" s="132" t="s">
        <v>471</v>
      </c>
      <c r="D22" s="138" t="s">
        <v>520</v>
      </c>
    </row>
    <row r="23" spans="2:4" x14ac:dyDescent="0.25">
      <c r="B23" s="37">
        <v>13</v>
      </c>
      <c r="C23" s="132" t="s">
        <v>472</v>
      </c>
      <c r="D23" s="138" t="s">
        <v>521</v>
      </c>
    </row>
    <row r="24" spans="2:4" x14ac:dyDescent="0.25">
      <c r="B24" s="37">
        <v>14</v>
      </c>
      <c r="C24" s="132" t="s">
        <v>473</v>
      </c>
      <c r="D24" s="137" t="s">
        <v>522</v>
      </c>
    </row>
    <row r="25" spans="2:4" x14ac:dyDescent="0.25">
      <c r="B25" s="216">
        <v>15</v>
      </c>
      <c r="C25" s="217" t="s">
        <v>474</v>
      </c>
      <c r="D25" s="218" t="s">
        <v>522</v>
      </c>
    </row>
    <row r="26" spans="2:4" x14ac:dyDescent="0.25">
      <c r="B26" s="216"/>
      <c r="C26" s="217"/>
      <c r="D26" s="218">
        <v>0</v>
      </c>
    </row>
    <row r="27" spans="2:4" x14ac:dyDescent="0.25">
      <c r="B27" s="37">
        <v>16</v>
      </c>
      <c r="C27" s="132" t="s">
        <v>475</v>
      </c>
      <c r="D27" s="138" t="s">
        <v>522</v>
      </c>
    </row>
    <row r="28" spans="2:4" x14ac:dyDescent="0.25">
      <c r="B28" s="134"/>
      <c r="C28" s="133" t="s">
        <v>476</v>
      </c>
      <c r="D28" s="139" t="s">
        <v>523</v>
      </c>
    </row>
    <row r="29" spans="2:4" x14ac:dyDescent="0.25">
      <c r="B29" s="216">
        <v>17</v>
      </c>
      <c r="C29" s="217" t="s">
        <v>477</v>
      </c>
      <c r="D29" s="218">
        <v>0</v>
      </c>
    </row>
    <row r="30" spans="2:4" x14ac:dyDescent="0.25">
      <c r="B30" s="216"/>
      <c r="C30" s="217"/>
      <c r="D30" s="218"/>
    </row>
    <row r="31" spans="2:4" x14ac:dyDescent="0.25">
      <c r="B31" s="37">
        <v>18</v>
      </c>
      <c r="C31" s="132" t="s">
        <v>478</v>
      </c>
      <c r="D31" s="138" t="s">
        <v>522</v>
      </c>
    </row>
    <row r="32" spans="2:4" x14ac:dyDescent="0.25">
      <c r="B32" s="37">
        <v>19</v>
      </c>
      <c r="C32" s="132" t="s">
        <v>479</v>
      </c>
      <c r="D32" s="138" t="s">
        <v>524</v>
      </c>
    </row>
    <row r="33" spans="2:4" x14ac:dyDescent="0.25">
      <c r="B33" s="37" t="s">
        <v>480</v>
      </c>
      <c r="C33" s="132" t="s">
        <v>481</v>
      </c>
      <c r="D33" s="138" t="s">
        <v>524</v>
      </c>
    </row>
    <row r="34" spans="2:4" x14ac:dyDescent="0.25">
      <c r="B34" s="37" t="s">
        <v>482</v>
      </c>
      <c r="C34" s="132" t="s">
        <v>483</v>
      </c>
      <c r="D34" s="138" t="s">
        <v>522</v>
      </c>
    </row>
    <row r="35" spans="2:4" x14ac:dyDescent="0.25">
      <c r="B35" s="37">
        <v>21</v>
      </c>
      <c r="C35" s="132" t="s">
        <v>484</v>
      </c>
      <c r="D35" s="138" t="s">
        <v>525</v>
      </c>
    </row>
    <row r="36" spans="2:4" x14ac:dyDescent="0.25">
      <c r="B36" s="37">
        <v>22</v>
      </c>
      <c r="C36" s="132" t="s">
        <v>485</v>
      </c>
      <c r="D36" s="138" t="s">
        <v>526</v>
      </c>
    </row>
    <row r="37" spans="2:4" x14ac:dyDescent="0.25">
      <c r="B37" s="37">
        <v>23</v>
      </c>
      <c r="C37" s="132" t="s">
        <v>486</v>
      </c>
      <c r="D37" s="138" t="s">
        <v>526</v>
      </c>
    </row>
    <row r="38" spans="2:4" x14ac:dyDescent="0.25">
      <c r="B38" s="37">
        <v>24</v>
      </c>
      <c r="C38" s="132" t="s">
        <v>487</v>
      </c>
      <c r="D38" s="138" t="s">
        <v>512</v>
      </c>
    </row>
    <row r="39" spans="2:4" x14ac:dyDescent="0.25">
      <c r="B39" s="37">
        <v>25</v>
      </c>
      <c r="C39" s="132" t="s">
        <v>488</v>
      </c>
      <c r="D39" s="138" t="s">
        <v>512</v>
      </c>
    </row>
    <row r="40" spans="2:4" x14ac:dyDescent="0.25">
      <c r="B40" s="37">
        <v>26</v>
      </c>
      <c r="C40" s="132" t="s">
        <v>489</v>
      </c>
      <c r="D40" s="138" t="s">
        <v>512</v>
      </c>
    </row>
    <row r="41" spans="2:4" x14ac:dyDescent="0.25">
      <c r="B41" s="37">
        <v>27</v>
      </c>
      <c r="C41" s="132" t="s">
        <v>490</v>
      </c>
      <c r="D41" s="138" t="s">
        <v>512</v>
      </c>
    </row>
    <row r="42" spans="2:4" x14ac:dyDescent="0.25">
      <c r="B42" s="37">
        <v>28</v>
      </c>
      <c r="C42" s="132" t="s">
        <v>491</v>
      </c>
      <c r="D42" s="138" t="s">
        <v>512</v>
      </c>
    </row>
    <row r="43" spans="2:4" x14ac:dyDescent="0.25">
      <c r="B43" s="37">
        <v>29</v>
      </c>
      <c r="C43" s="132" t="s">
        <v>492</v>
      </c>
      <c r="D43" s="138" t="s">
        <v>522</v>
      </c>
    </row>
    <row r="44" spans="2:4" x14ac:dyDescent="0.25">
      <c r="B44" s="37">
        <v>30</v>
      </c>
      <c r="C44" s="132" t="s">
        <v>493</v>
      </c>
      <c r="D44" s="138" t="s">
        <v>527</v>
      </c>
    </row>
    <row r="45" spans="2:4" x14ac:dyDescent="0.25">
      <c r="B45" s="37">
        <v>31</v>
      </c>
      <c r="C45" s="132" t="s">
        <v>494</v>
      </c>
      <c r="D45" s="138" t="s">
        <v>528</v>
      </c>
    </row>
    <row r="46" spans="2:4" x14ac:dyDescent="0.25">
      <c r="B46" s="37">
        <v>32</v>
      </c>
      <c r="C46" s="132" t="s">
        <v>495</v>
      </c>
      <c r="D46" s="138" t="s">
        <v>529</v>
      </c>
    </row>
    <row r="47" spans="2:4" x14ac:dyDescent="0.25">
      <c r="B47" s="37">
        <v>33</v>
      </c>
      <c r="C47" s="132" t="s">
        <v>496</v>
      </c>
      <c r="D47" s="137" t="s">
        <v>530</v>
      </c>
    </row>
    <row r="48" spans="2:4" x14ac:dyDescent="0.25">
      <c r="B48" s="37">
        <v>34</v>
      </c>
      <c r="C48" s="132" t="s">
        <v>497</v>
      </c>
      <c r="D48" s="138" t="s">
        <v>531</v>
      </c>
    </row>
    <row r="49" spans="2:4" x14ac:dyDescent="0.25">
      <c r="B49" s="5" t="s">
        <v>498</v>
      </c>
      <c r="C49" s="135" t="s">
        <v>499</v>
      </c>
      <c r="D49" s="138" t="s">
        <v>531</v>
      </c>
    </row>
    <row r="50" spans="2:4" x14ac:dyDescent="0.25">
      <c r="B50" s="5" t="s">
        <v>500</v>
      </c>
      <c r="C50" s="135" t="s">
        <v>501</v>
      </c>
      <c r="D50" s="138" t="s">
        <v>532</v>
      </c>
    </row>
    <row r="51" spans="2:4" x14ac:dyDescent="0.25">
      <c r="B51" s="37">
        <v>35</v>
      </c>
      <c r="C51" s="132" t="s">
        <v>502</v>
      </c>
      <c r="D51" s="138" t="s">
        <v>532</v>
      </c>
    </row>
    <row r="52" spans="2:4" x14ac:dyDescent="0.25">
      <c r="B52" s="37">
        <v>36</v>
      </c>
      <c r="C52" s="132" t="s">
        <v>503</v>
      </c>
      <c r="D52" s="138" t="s">
        <v>522</v>
      </c>
    </row>
    <row r="53" spans="2:4" x14ac:dyDescent="0.25">
      <c r="B53" s="37">
        <v>37</v>
      </c>
      <c r="C53" s="132" t="s">
        <v>504</v>
      </c>
      <c r="D53" s="138" t="s">
        <v>531</v>
      </c>
    </row>
    <row r="54" spans="2:4" x14ac:dyDescent="0.25">
      <c r="B54" s="5" t="s">
        <v>505</v>
      </c>
      <c r="C54" s="135" t="s">
        <v>506</v>
      </c>
      <c r="D54" s="138" t="s">
        <v>531</v>
      </c>
    </row>
    <row r="55" spans="2:4" x14ac:dyDescent="0.25">
      <c r="B55" s="215" t="s">
        <v>507</v>
      </c>
      <c r="C55" s="215"/>
      <c r="D55" s="215"/>
    </row>
    <row r="56" spans="2:4" x14ac:dyDescent="0.25">
      <c r="B56" s="215"/>
      <c r="C56" s="215"/>
      <c r="D56" s="215"/>
    </row>
    <row r="57" spans="2:4" x14ac:dyDescent="0.25">
      <c r="B57" s="75"/>
    </row>
    <row r="58" spans="2:4" x14ac:dyDescent="0.25">
      <c r="B58" s="75"/>
    </row>
  </sheetData>
  <mergeCells count="7">
    <mergeCell ref="B55:D56"/>
    <mergeCell ref="B25:B26"/>
    <mergeCell ref="C25:C26"/>
    <mergeCell ref="D25:D26"/>
    <mergeCell ref="B29:B30"/>
    <mergeCell ref="C29:C30"/>
    <mergeCell ref="D29:D30"/>
  </mergeCells>
  <pageMargins left="0.7" right="0.7" top="0.75" bottom="0.75" header="0.3" footer="0.3"/>
  <pageSetup paperSize="9" scale="74" orientation="portrait" r:id="rId1"/>
  <headerFooter>
    <oddHeader>&amp;CCS</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FB5A-A5B0-4E25-8038-4CB63C35EA24}">
  <sheetPr>
    <tabColor rgb="FF92D050"/>
    <pageSetUpPr fitToPage="1"/>
  </sheetPr>
  <dimension ref="B2:D23"/>
  <sheetViews>
    <sheetView showGridLines="0" topLeftCell="D1" zoomScale="90" zoomScaleNormal="90" workbookViewId="0">
      <selection activeCell="D6" sqref="D6"/>
    </sheetView>
  </sheetViews>
  <sheetFormatPr defaultColWidth="9.28515625" defaultRowHeight="15" x14ac:dyDescent="0.25"/>
  <cols>
    <col min="1" max="1" width="6.5703125" customWidth="1"/>
    <col min="3" max="3" width="85.5703125" customWidth="1"/>
    <col min="4" max="4" width="98.42578125" customWidth="1"/>
  </cols>
  <sheetData>
    <row r="2" spans="2:4" ht="18.75" x14ac:dyDescent="0.25">
      <c r="B2" s="89" t="s">
        <v>299</v>
      </c>
    </row>
    <row r="3" spans="2:4" ht="15.75" x14ac:dyDescent="0.25">
      <c r="B3" s="90" t="s">
        <v>300</v>
      </c>
    </row>
    <row r="4" spans="2:4" x14ac:dyDescent="0.25">
      <c r="D4" s="91"/>
    </row>
    <row r="5" spans="2:4" x14ac:dyDescent="0.25">
      <c r="B5" s="56" t="s">
        <v>301</v>
      </c>
      <c r="C5" s="219" t="s">
        <v>302</v>
      </c>
      <c r="D5" s="219"/>
    </row>
    <row r="6" spans="2:4" ht="173.25" x14ac:dyDescent="0.25">
      <c r="B6" s="56" t="s">
        <v>303</v>
      </c>
      <c r="C6" s="92" t="s">
        <v>304</v>
      </c>
      <c r="D6" s="92" t="str">
        <f>'[5]EU LIQA'!$D$6</f>
        <v>Modré pyramida stavební spořitelna, a.s. (dále jen „MPSS“) je členem Skupiny KB (součást obezřetnostního konsolidačního celku KB), a společně s KB tvoří regulatorní likviditní podskupinu schválenou příslušným orgánem dohledu. 
Řízení strukturálních rizik v MPSS probíhá v rámci Skupiny KB a těží ze skupinové odbornosti, metodologické konzistence a synergií vyplývajících z centralizovaných funkcí.  Tyto činnosti jsou vykonávány na základě vnitroskupinových outsourcingových ujednání, primárně však smluv mezi MPSS a KB, která zajišťují používání jednotných metodik, metrik a reportovacích standardů napříč celou Skupinou KB, se zohledněním specifického rizikového profilu MPSS. 
Řízení strukturálních rizik v MPSS se řídí interní directivou 34-69-004/2026.</v>
      </c>
    </row>
    <row r="7" spans="2:4" ht="189" x14ac:dyDescent="0.25">
      <c r="B7" s="56" t="s">
        <v>305</v>
      </c>
      <c r="C7" s="92" t="s">
        <v>306</v>
      </c>
      <c r="D7" s="92" t="str">
        <f>'[5]EU LIQA'!$D$7</f>
        <v xml:space="preserve">Strukturální rizika jsou vymezena v interní directivě 34-69-004/2026 a ve skupinové direktivě DIR23 | Řízení strukturálních rizik ve Skupině KB. MPSS přejímá jejich definici a výklad bez jakýchkoliv úprav. Konečnou odpovědnost za řádné a obezřetné řízení strukturálních rizik v MPSS nese její představenstvo.
Činnosti související s měřením, monitorováním a řízením strukturálních rizik MPSS vykonávají odbory KB Asset and Liability Management (KB ALM) a KB Treasury (KB TRE), které plní roli první linie obrany. Nezávislý dohled a odborný přezkum jsou zajišťovány funkcí řízení strukturálních rizik KB, která plní roli druhé linie obrany. 
Výbor MPSS ALCO zajišťuje koordinovaný a integrovaný přístup v oblasti řízení aktiv a pasiv a souvisejících strukturálních rizik a vykonává dohled nad dodržováním schváleného rizikového apetitu, regulatorních požadavků a skupinových standardů. </v>
      </c>
    </row>
    <row r="8" spans="2:4" ht="330.75" x14ac:dyDescent="0.25">
      <c r="B8" s="93" t="s">
        <v>307</v>
      </c>
      <c r="C8" s="92" t="s">
        <v>308</v>
      </c>
      <c r="D8" s="92" t="str">
        <f>'[5]EU LIQA'!$D$8</f>
        <v>MPSS je od 1. 2. 2025 členem likviditní podskupiny KB a společně s KB tvoří regulatorní likviditní podskupinu schválenou příslušným orgánem dohledu. 
Povinnosti KB
-	dodržovat veškeré právní a regulatorní předpisy související s členstvím v likviditní podskupině a s řízením likvidity jejích členů. KB je v rámci likviditní podskupiny subjektem plně odpovědným za řízení likvidity a všech jejich prvků;
-	průběžně monitorovat likviditní pozici jednotlivých členů (KB i MPSS) jak individuálně, tak i konsolidovanou pozici likviditní podskupiny;
-	zohledňovat při řízení likviditní pozice specifické charakteristiky stavební spořitelny;
-	zajišťovat likviditní zdroje za celou likviditní podskupinu;
-	poskytnout MPSS likviditu v objemu a čase podle MPSS potřeb tak, aby finanční závazky byly vždy řádně a včas splněny;
-	poskytovat likviditu MPSS prostřednictvím dlouhodobých i krátkodobých úvěrů;
-	vést evidenci vzájemně poskytnutých prostředků likvidity v dostatečném detailu.
Povinnosti MPSS
-	dodržovat veškeré právní a regulatorní předpisy v souvislosti s členstvím v likviditní podskupině;
-	poskytnout KB likviditu v objemu a čase podle KB potřeb v případě přebytku likvidity na straně MPSS.
Vedení MPSS je pravidelně informováno prostřednictvím MPSS ALCO.</v>
      </c>
    </row>
    <row r="9" spans="2:4" ht="346.5" x14ac:dyDescent="0.25">
      <c r="B9" s="56" t="s">
        <v>309</v>
      </c>
      <c r="C9" s="92" t="s">
        <v>310</v>
      </c>
      <c r="D9" s="92" t="str">
        <f>'[5]EU LIQA'!$D$9</f>
        <v>Výbor MPSS ALCO zajišťuje koordinovaný a integrovaný přístup v oblasti řízení aktiv a pasiv a souvisejících strukturálních rizik a vykonává dohled nad dodržováním schváleného rizikového apetitu, regulatorních požadavků a skupinových standardů.
V rámci své působnosti, vymezené ve statutu MPSS ALCO, výbor zejména:
- poskytuje doporučení představenstvu v oblasti řízení aktiv a pasiv a strukturálních rizik,
- vykonává průběžný monitoring a vyhodnocování strukturálních rizik,
- vykonává dohled nad dodržováním stanoveného rizikového apetitu v oblasti strukturálních rizik a souvisejících limitů,
- zajišťuje, že strukturální rizika jsou řádně zohledněna v obchodní strategii, finančním plánování a následně předmětem hodnocení v procesu SREP,
- posuzuje vývoj rizikového profilu, včetně výsledků stresového testování,
- přezkoumává adekvátnost a účinnost rámců, metodik, modelů a předpokladů používaných pro měření a řízení strukturálních rizik a v rozsahu svých pravomocí je schvaluje nebo doporučuje ke schválení představenstvu,
- přezkoumává a schvaluje nebo doporučuje ke schválení představenstvu klíčové strategie a politiky v oblasti řízení aktiv a pasiv a strukturálních rizik, včetně investiční a zajišťovací politiky nebo metodiky a pravidel po vnitrobankovní oceňování,
- zajišťuje adekvátnost systému sledování a reportingu strukturálních rizik včetně včasné eskalace závažných nálezů a překročení stanovených limitů na představenstvo.
Podrobnosti týkající se pravomocí, odpovědností a fungování MPSS ALCO jsou stanoveny ve Statutu MPSS ALCO.</v>
      </c>
    </row>
    <row r="10" spans="2:4" ht="141.75" x14ac:dyDescent="0.25">
      <c r="B10" s="93" t="s">
        <v>311</v>
      </c>
      <c r="C10" s="92" t="s">
        <v>312</v>
      </c>
      <c r="D10" s="92" t="str">
        <f>'[5]EU LIQA'!$D$10</f>
        <v>Úroveň rizika likvidity je průběžně měřena sadou indikátorů, včetně těch regulatorních, které poskytují informace o míře podstoupeného rizika a současně jej porovnávají s nastavenými limity. Za účelem řízení rizika likvidity Skupina KB používá kombinaci instrumentů, které ve svém důsledku snižují úroveň dosaženého rizika.  Mezi tyto instrumenty patří produktová a cenová politika, která bezprostředně ovlivňuje klientské preference a tím i složení rozvahy Skupiny KB. Dále sem patří nástroje finančních trhů, jako jsou emise cenných papírů, přijímání finančních úvěrů a rovněž měnové deriváty, které transferují likviditu z jedné měny do druhé. Za účelem dostupnosti monetizace aktiv zahrnutých do likviditního polštáře Skupina KB testuje použití  a dostupnost tržních repo operací a také dodávacích repo operací s Českou národní bankou.</v>
      </c>
    </row>
    <row r="11" spans="2:4" ht="31.5" x14ac:dyDescent="0.25">
      <c r="B11" s="56" t="s">
        <v>313</v>
      </c>
      <c r="C11" s="92" t="s">
        <v>314</v>
      </c>
      <c r="D11" s="92" t="str">
        <f>'[5]EU LIQA'!$D$11</f>
        <v>Skupina KB udržuje a pravidelně aktualizuje Plán pohotovostního financování (Contingency Funding Plan, CFP), který je zároveň nedílnou součástí skupinového ozdravného plánu.</v>
      </c>
    </row>
    <row r="12" spans="2:4" ht="94.5" x14ac:dyDescent="0.25">
      <c r="B12" s="56" t="s">
        <v>315</v>
      </c>
      <c r="C12" s="92" t="s">
        <v>316</v>
      </c>
      <c r="D12" s="92" t="str">
        <f>'[5]EU LIQA'!$D$12</f>
        <v>Zátěžové testování je důležitou součástí rámce pro řízení rizika likvidity a jeho výsledky jsou pravidelně reportovány Představenstvu a Výboru pro řízení aktiv a pasiv.
První formou zátěžového testování jsou regulatorní ukazatele LCR a NSFR. LCR měří schopnost banky pokrýt 30-denní likviditní odlivy ve stresovém scénáři. 
Druhou formou zátěžového testování jsou stresové dynamické likviditní gapy, které měří schopnost banky ustát idiosynkratickou, tržní a kombinovanou krizi ve zvoleném horizontu přežití.</v>
      </c>
    </row>
    <row r="13" spans="2:4" ht="157.5" x14ac:dyDescent="0.25">
      <c r="B13" s="56" t="s">
        <v>317</v>
      </c>
      <c r="C13" s="92" t="s">
        <v>318</v>
      </c>
      <c r="D13" s="92" t="str">
        <f>'[5]EU LIQA'!$D$13</f>
        <v>Závažné skutečnosti v oblasti strukturálních rizik MPSS, jako jsou zejména překročení limitů stanovených v rámci rizikového apetitu, významné změny rizikového profilu nebo nepříznivé výsledky stresového testování, jsou bez zbytečného odkladu eskalovány v souladu s příslušnými rámci řízení rizik a interními předpisy.
Eskalace probíhá na odpovídající řídící úrovni s ohledem na povahu a význam dané záležitosti a obvykle zahrnuje:
- MPSS ALCO, jako primární řídící platformu pro řízení strukturálních rizik MPSS,  
- KB ALCO, pokud je to relevantní s ohledem na zajištění řízení aktiv a pasiv nebo dopady na konsolidovanou či sub-konsolidovanou úroveň, 
- představenstvo MPSS, prostřednictvím MPSS ALCO, v případě záležitostí vyžadujících jeho rozhodnutí.</v>
      </c>
    </row>
    <row r="14" spans="2:4" ht="126" x14ac:dyDescent="0.25">
      <c r="B14" s="219" t="s">
        <v>319</v>
      </c>
      <c r="C14" s="94" t="s">
        <v>320</v>
      </c>
      <c r="D14" s="220" t="str">
        <f>'[5]EU LIQA'!$D$14</f>
        <v>Představenstvo MPSS je pravidelně informováno o profilu rizika likvidity MPSS prostřednictvím čtvrtletního ALCO reportingu strukturálních rizik v rámci likviditní podskupiny KB–MPSS a posuzuje jeho soulad se strategií podnikání a stanovenou tolerancí k riziku.</v>
      </c>
    </row>
    <row r="15" spans="2:4" ht="15.75" x14ac:dyDescent="0.25">
      <c r="B15" s="219"/>
      <c r="C15" s="94" t="s">
        <v>321</v>
      </c>
      <c r="D15" s="220"/>
    </row>
    <row r="16" spans="2:4" ht="24.75" x14ac:dyDescent="0.25">
      <c r="B16" s="219"/>
      <c r="C16" s="94" t="s">
        <v>322</v>
      </c>
      <c r="D16" s="220"/>
    </row>
    <row r="17" spans="2:4" ht="24.75" x14ac:dyDescent="0.25">
      <c r="B17" s="219"/>
      <c r="C17" s="94" t="s">
        <v>323</v>
      </c>
      <c r="D17" s="220"/>
    </row>
    <row r="18" spans="2:4" ht="15.75" x14ac:dyDescent="0.25">
      <c r="B18" s="219"/>
      <c r="C18" s="94" t="s">
        <v>324</v>
      </c>
      <c r="D18" s="220"/>
    </row>
    <row r="19" spans="2:4" x14ac:dyDescent="0.25">
      <c r="B19" s="75"/>
    </row>
    <row r="20" spans="2:4" x14ac:dyDescent="0.25">
      <c r="B20" s="76"/>
    </row>
    <row r="21" spans="2:4" x14ac:dyDescent="0.25">
      <c r="B21" s="76"/>
    </row>
    <row r="22" spans="2:4" x14ac:dyDescent="0.25">
      <c r="B22" s="75"/>
    </row>
    <row r="23" spans="2:4" x14ac:dyDescent="0.25">
      <c r="B23" s="75"/>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50" orientation="portrait" r:id="rId1"/>
  <headerFooter>
    <oddHeader>&amp;CCS</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E4DA-4027-415D-8361-8255D8268ED4}">
  <sheetPr>
    <tabColor rgb="FF92D050"/>
    <pageSetUpPr fitToPage="1"/>
  </sheetPr>
  <dimension ref="B2:S30"/>
  <sheetViews>
    <sheetView showGridLines="0" zoomScaleNormal="100" zoomScalePageLayoutView="90" workbookViewId="0">
      <selection activeCell="D7" sqref="D7:S7"/>
    </sheetView>
  </sheetViews>
  <sheetFormatPr defaultRowHeight="15" x14ac:dyDescent="0.25"/>
  <cols>
    <col min="4" max="4" width="9.5703125" bestFit="1" customWidth="1"/>
    <col min="19" max="19" width="16.28515625" customWidth="1"/>
  </cols>
  <sheetData>
    <row r="2" spans="2:19" ht="18.75" x14ac:dyDescent="0.3">
      <c r="B2" s="140" t="s">
        <v>533</v>
      </c>
      <c r="C2" s="141"/>
      <c r="D2" s="95"/>
      <c r="E2" s="95"/>
      <c r="F2" s="95"/>
      <c r="G2" s="95"/>
      <c r="H2" s="95"/>
      <c r="I2" s="95"/>
      <c r="J2" s="95"/>
      <c r="K2" s="95"/>
      <c r="L2" s="95"/>
      <c r="M2" s="95"/>
      <c r="N2" s="95"/>
      <c r="O2" s="95"/>
      <c r="P2" s="95"/>
      <c r="Q2" s="95"/>
      <c r="R2" s="95"/>
      <c r="S2" s="95"/>
    </row>
    <row r="3" spans="2:19" x14ac:dyDescent="0.25">
      <c r="B3" s="2"/>
      <c r="C3" s="2"/>
      <c r="D3" s="2"/>
      <c r="E3" s="2"/>
      <c r="F3" s="2"/>
      <c r="G3" s="2"/>
      <c r="H3" s="2"/>
      <c r="I3" s="2"/>
      <c r="J3" s="2"/>
      <c r="K3" s="2"/>
      <c r="L3" s="2"/>
      <c r="M3" s="2"/>
      <c r="N3" s="2"/>
      <c r="O3" s="2"/>
      <c r="P3" s="2"/>
      <c r="Q3" s="2"/>
      <c r="R3" s="2"/>
      <c r="S3" s="2"/>
    </row>
    <row r="4" spans="2:19" x14ac:dyDescent="0.25">
      <c r="B4" s="2" t="s">
        <v>534</v>
      </c>
      <c r="C4" s="2"/>
      <c r="D4" s="142" t="s">
        <v>146</v>
      </c>
      <c r="E4" s="143"/>
      <c r="F4" s="2"/>
      <c r="G4" s="2"/>
      <c r="H4" s="2"/>
      <c r="I4" s="2"/>
      <c r="J4" s="2"/>
      <c r="K4" s="2"/>
      <c r="L4" s="2"/>
      <c r="M4" s="2"/>
      <c r="N4" s="2"/>
      <c r="O4" s="2"/>
      <c r="P4" s="2"/>
      <c r="Q4" s="2"/>
      <c r="R4" s="2"/>
      <c r="S4" s="2"/>
    </row>
    <row r="5" spans="2:19" x14ac:dyDescent="0.25">
      <c r="B5" s="96" t="s">
        <v>535</v>
      </c>
      <c r="C5" s="96"/>
      <c r="D5" s="96"/>
      <c r="E5" s="96"/>
      <c r="F5" s="96"/>
      <c r="G5" s="96"/>
      <c r="H5" s="96"/>
      <c r="I5" s="96"/>
      <c r="J5" s="96"/>
      <c r="K5" s="96"/>
      <c r="L5" s="96"/>
      <c r="M5" s="96"/>
      <c r="N5" s="96"/>
      <c r="O5" s="96"/>
      <c r="P5" s="96"/>
      <c r="Q5" s="96"/>
      <c r="R5" s="96"/>
      <c r="S5" s="96"/>
    </row>
    <row r="6" spans="2:19" x14ac:dyDescent="0.25">
      <c r="B6" s="222" t="s">
        <v>536</v>
      </c>
      <c r="C6" s="223" t="s">
        <v>537</v>
      </c>
      <c r="D6" s="223"/>
      <c r="E6" s="223"/>
      <c r="F6" s="223"/>
      <c r="G6" s="223"/>
      <c r="H6" s="223"/>
      <c r="I6" s="223"/>
      <c r="J6" s="223"/>
      <c r="K6" s="223"/>
      <c r="L6" s="223"/>
      <c r="M6" s="223"/>
      <c r="N6" s="223"/>
      <c r="O6" s="223"/>
      <c r="P6" s="223"/>
      <c r="Q6" s="223"/>
      <c r="R6" s="223"/>
      <c r="S6" s="223"/>
    </row>
    <row r="7" spans="2:19" ht="204.75" customHeight="1" x14ac:dyDescent="0.25">
      <c r="B7" s="222"/>
      <c r="C7" s="97" t="s">
        <v>538</v>
      </c>
      <c r="D7" s="224" t="str">
        <f>[6]REMA!$U$7</f>
        <v>Představenstvo Modré pyramidy zaručuje, že implementace principů odměňování MP je v souladu s regulačními požadavky a strategií MP. za tímto účelem projednává dokument Remuneration strategy and principles. Dozorčí rada "Strategie odměňování a zásady" Představenstvo MP má rovněž důležitou roli v procesu nastavení strategických cílů. Dozorčí rada MP je odpovědná za pravidelné prověření zásad odměňování a jejich schválení. Výbor pro odměňování a personální otázky tímto účelem provádí prověření strategie odměňování, jakož i praxi odměňování na základě příslušných zpráv připravených HR. Jediný akcionář dává souhlas s celkovou výší odměn představenstva, jakož i odměňování jednotlivých členů představenstva na základě doporučení Výboru pro odměňování a personální otázky. Nezávislé ověření politiky odměňování, stejně jako praxe odměňování, je prováděno Interním auditem KB každoročně.
Výbor pro odměňování a personální otázky byl založen dne 6. září 2007. Jeho pravomoci a kompetence jsou stanoveny v jednacím řádu a stanovách společnosti.
Role Výboru pro odměňování a personální otázky:
Připravit, projednat a doporučit stanovisko dozorčí rady na vyhrazených dokumentech týkajících se odměňování a personálních otázek, a to pokud jde o odměňování členů vrcholového vedení (členové BoD). Poskytovat podporu a poradenství dozorčí radě ohledně celkové politiky odměňování.
Podporovat dozorčí radu v otázkách odměňování, dohlížet na implementaci a provoz systémů odměňování. Věnovat zvláštní pozornost posuzování mechanismu, s cílem zajistit, aby systém odměňování řádně bral v úvahu všechny druhy rizik, jakož i zajištění toho, aby celková politika odměňování byla v souladu s dlouhodobou strategií řádné a obezřetně řízené  instituce.</v>
      </c>
      <c r="E7" s="224"/>
      <c r="F7" s="224"/>
      <c r="G7" s="224"/>
      <c r="H7" s="224"/>
      <c r="I7" s="224"/>
      <c r="J7" s="224"/>
      <c r="K7" s="224"/>
      <c r="L7" s="224"/>
      <c r="M7" s="224"/>
      <c r="N7" s="224"/>
      <c r="O7" s="224"/>
      <c r="P7" s="224"/>
      <c r="Q7" s="224"/>
      <c r="R7" s="224"/>
      <c r="S7" s="224"/>
    </row>
    <row r="8" spans="2:19" ht="27" customHeight="1" x14ac:dyDescent="0.25">
      <c r="B8" s="222"/>
      <c r="C8" s="97" t="s">
        <v>538</v>
      </c>
      <c r="D8" s="224" t="str">
        <f>[6]REMA!$U$8</f>
        <v>Externí poradci nebyli využiti</v>
      </c>
      <c r="E8" s="224"/>
      <c r="F8" s="224"/>
      <c r="G8" s="224"/>
      <c r="H8" s="224"/>
      <c r="I8" s="224"/>
      <c r="J8" s="224"/>
      <c r="K8" s="224"/>
      <c r="L8" s="224"/>
      <c r="M8" s="224"/>
      <c r="N8" s="224"/>
      <c r="O8" s="224"/>
      <c r="P8" s="224"/>
      <c r="Q8" s="224"/>
      <c r="R8" s="224"/>
      <c r="S8" s="224"/>
    </row>
    <row r="9" spans="2:19" ht="46.5" customHeight="1" x14ac:dyDescent="0.25">
      <c r="B9" s="222"/>
      <c r="C9" s="97" t="s">
        <v>538</v>
      </c>
      <c r="D9" s="224" t="str">
        <f>[6]REMA!$U$9</f>
        <v>Zásady odměňování MPSS vycházejí ze zásad odměňování KB  a jsou na MPSS přiměřeně aplikovány včetně schematu odložených bonusů, které  je v rámci MPSS aplikováno pouze v případě, že zaměstnanec MPSS je součástí Identified staff KB Group a jeho variabilní odměna za přesáhla částku 50KEUR nebo 1/3 celkového příjmu. Součástí Identified staff KB Group je CEO MPSS.</v>
      </c>
      <c r="E9" s="224"/>
      <c r="F9" s="224"/>
      <c r="G9" s="224"/>
      <c r="H9" s="224"/>
      <c r="I9" s="224"/>
      <c r="J9" s="224"/>
      <c r="K9" s="224"/>
      <c r="L9" s="224"/>
      <c r="M9" s="224"/>
      <c r="N9" s="224"/>
      <c r="O9" s="224"/>
      <c r="P9" s="224"/>
      <c r="Q9" s="224"/>
      <c r="R9" s="224"/>
      <c r="S9" s="224"/>
    </row>
    <row r="10" spans="2:19" ht="66" customHeight="1" x14ac:dyDescent="0.25">
      <c r="B10" s="222"/>
      <c r="C10" s="97" t="s">
        <v>538</v>
      </c>
      <c r="D10" s="224" t="str">
        <f>[6]REMA!$U$10</f>
        <v>Seznam pracovníků s významným vlivem na rizikový profil MPSS je každoročně identifikován ze strany Compliance, HR a Risku. Za rok 2025 představenstvo schválilo seznam vybraných pracovníků (dále i IS) vytvořených v souladu s regulací a s ohledem na kvalitativní a kvantitativní kritéria vhodných pro identifikaci kategorie zaměstnanců jejichž činnosti mají podstatný dopad na rizikový profil instituce („RTS“) v platném znění. Oproti roku 2024 došlo jen k minoritním změnám na seznamu z důvodu organizačních změn v MPSS.</v>
      </c>
      <c r="E10" s="224"/>
      <c r="F10" s="224"/>
      <c r="G10" s="224"/>
      <c r="H10" s="224"/>
      <c r="I10" s="224"/>
      <c r="J10" s="224"/>
      <c r="K10" s="224"/>
      <c r="L10" s="224"/>
      <c r="M10" s="224"/>
      <c r="N10" s="224"/>
      <c r="O10" s="224"/>
      <c r="P10" s="224"/>
      <c r="Q10" s="224"/>
      <c r="R10" s="224"/>
      <c r="S10" s="224"/>
    </row>
    <row r="11" spans="2:19" x14ac:dyDescent="0.25">
      <c r="B11" s="225" t="s">
        <v>539</v>
      </c>
      <c r="C11" s="227" t="s">
        <v>540</v>
      </c>
      <c r="D11" s="227"/>
      <c r="E11" s="227"/>
      <c r="F11" s="227"/>
      <c r="G11" s="227"/>
      <c r="H11" s="227"/>
      <c r="I11" s="227"/>
      <c r="J11" s="227"/>
      <c r="K11" s="227"/>
      <c r="L11" s="227"/>
      <c r="M11" s="227"/>
      <c r="N11" s="227"/>
      <c r="O11" s="227"/>
      <c r="P11" s="227"/>
      <c r="Q11" s="227"/>
      <c r="R11" s="227"/>
      <c r="S11" s="227"/>
    </row>
    <row r="12" spans="2:19" ht="168.75" customHeight="1" x14ac:dyDescent="0.25">
      <c r="B12" s="222"/>
      <c r="C12" s="97" t="s">
        <v>538</v>
      </c>
      <c r="D12" s="224" t="str">
        <f>[6]REMA!$U$12</f>
        <v>Základní principy odměňování uplatňované pro celou společnost v rámci strategie MPSS v oblasti lidských zdrojů, jsou promítnuty do systému odměňování vybraných pracovníků. Vybraní zaměstnanci MPSS jsou odměňováni formou pevné složky odměny (zejména základní mzda) a pohyblivé složky odměny (dále jen „bonus“) a dalších peněžitých a jiných plnění, které jsou upraveny kolektivní smlouvou a dalšími vnitřními předpisy MPSS. Zaměstnanci mohou navíc obdržet práva k získání akcií mateřské společnosti Société Générale (Long Term Incentives – LTI). Základní mzdu stanovuje HR na základě zařazení do pracovní pozice a posouzení rozsahu a náročnosti pracovní pozice a míry v jaké konkrétní zaměstnanec splňuje předpoklady k jejímu optimálnímu vykonávání. V rámci MPSS jsou tak pevné složky odměny náležitě odstupňovány s ohledem na požadovanou odbornost a zejména odpovědnost každého jednotlivého zaměstnance. Nad rámec základní mzdy mají zaměstnanci stanoveno schéma variabilního odměňování za kvalitu plnění firemních, týmových a individuálních cílů. Výše pohyblivé složky je vyjádřena v procentech vzhledem k roční základní mzdě a je odlišná pro různé skupiny zaměstnanců na základě stanoveného rozpočtu. Maximální úroveň pohyblivé složky je 100% pevné složky odměny. 
MPSS je oprávněna celou pohyblivou složku odměny či její část anulovat, a to v případě, kdy zaměstnanec porušil své pracovní povinnosti nebo se choval či jednal v rozporu s vnitřními předpisy MPSS, zejména compliance. O přiznání pohyblivé složky odměny zaměstnanci rozhoduje jeho nadřízený. U vybraných pracovníkům musí být minimálně 20% cílů z oblasti řízení rizik, compliace a kvality.</v>
      </c>
      <c r="E12" s="224"/>
      <c r="F12" s="224"/>
      <c r="G12" s="224"/>
      <c r="H12" s="224"/>
      <c r="I12" s="224"/>
      <c r="J12" s="224"/>
      <c r="K12" s="224"/>
      <c r="L12" s="224"/>
      <c r="M12" s="224"/>
      <c r="N12" s="224"/>
      <c r="O12" s="224"/>
      <c r="P12" s="224"/>
      <c r="Q12" s="224"/>
      <c r="R12" s="224"/>
      <c r="S12" s="224"/>
    </row>
    <row r="13" spans="2:19" ht="36" customHeight="1" x14ac:dyDescent="0.25">
      <c r="B13" s="222"/>
      <c r="C13" s="97" t="s">
        <v>538</v>
      </c>
      <c r="D13" s="224" t="str">
        <f>[6]REMA!$U$13</f>
        <v>Na úrovni MPSS jsou bonusy součástí rozpočtu banky, který zahrnuje i rozpočtování nákladů na rizika (Cost of Risk). Rozpočet se čerpá v závislosti na plnění hlavních ukazatelů, včetně ukazatele nákladů na rizika. Na indiviuální bázi je logika popsána v předchozím bodě.</v>
      </c>
      <c r="E13" s="224"/>
      <c r="F13" s="224"/>
      <c r="G13" s="224"/>
      <c r="H13" s="224"/>
      <c r="I13" s="224"/>
      <c r="J13" s="224"/>
      <c r="K13" s="224"/>
      <c r="L13" s="224"/>
      <c r="M13" s="224"/>
      <c r="N13" s="224"/>
      <c r="O13" s="224"/>
      <c r="P13" s="224"/>
      <c r="Q13" s="224"/>
      <c r="R13" s="224"/>
      <c r="S13" s="224"/>
    </row>
    <row r="14" spans="2:19" ht="19.5" customHeight="1" x14ac:dyDescent="0.25">
      <c r="B14" s="222"/>
      <c r="C14" s="97" t="s">
        <v>538</v>
      </c>
      <c r="D14" s="224" t="str">
        <f>[6]REMA!$U$14</f>
        <v xml:space="preserve">Požadavek je součástí Principů odměňování.  </v>
      </c>
      <c r="E14" s="224"/>
      <c r="F14" s="224"/>
      <c r="G14" s="224"/>
      <c r="H14" s="224"/>
      <c r="I14" s="224"/>
      <c r="J14" s="224"/>
      <c r="K14" s="224"/>
      <c r="L14" s="224"/>
      <c r="M14" s="224"/>
      <c r="N14" s="224"/>
      <c r="O14" s="224"/>
      <c r="P14" s="224"/>
      <c r="Q14" s="224"/>
      <c r="R14" s="224"/>
      <c r="S14" s="224"/>
    </row>
    <row r="15" spans="2:19" ht="16.5" customHeight="1" x14ac:dyDescent="0.25">
      <c r="B15" s="222"/>
      <c r="C15" s="97" t="s">
        <v>538</v>
      </c>
      <c r="D15" s="224" t="str">
        <f>[6]REMA!$U$16</f>
        <v xml:space="preserve">Zaručenou pohyblivou odměnu MPSS neposkytuje. Odstupné je přiznáváno v souladu s platnou legislativou, smlouvami a vnitřními předpisy. </v>
      </c>
      <c r="E15" s="224"/>
      <c r="F15" s="224"/>
      <c r="G15" s="224"/>
      <c r="H15" s="224"/>
      <c r="I15" s="224"/>
      <c r="J15" s="224"/>
      <c r="K15" s="224"/>
      <c r="L15" s="224"/>
      <c r="M15" s="224"/>
      <c r="N15" s="224"/>
      <c r="O15" s="224"/>
      <c r="P15" s="224"/>
      <c r="Q15" s="224"/>
      <c r="R15" s="224"/>
      <c r="S15" s="224"/>
    </row>
    <row r="16" spans="2:19" ht="22.5" customHeight="1" x14ac:dyDescent="0.25">
      <c r="B16" s="226"/>
      <c r="C16" s="98"/>
      <c r="D16" s="221"/>
      <c r="E16" s="221"/>
      <c r="F16" s="221"/>
      <c r="G16" s="221"/>
      <c r="H16" s="221"/>
      <c r="I16" s="221"/>
      <c r="J16" s="221"/>
      <c r="K16" s="221"/>
      <c r="L16" s="221"/>
      <c r="M16" s="221"/>
      <c r="N16" s="221"/>
      <c r="O16" s="221"/>
      <c r="P16" s="221"/>
      <c r="Q16" s="221"/>
      <c r="R16" s="221"/>
      <c r="S16" s="221"/>
    </row>
    <row r="17" spans="2:19" x14ac:dyDescent="0.25">
      <c r="B17" s="99" t="s">
        <v>541</v>
      </c>
      <c r="C17" s="228" t="str">
        <f>[6]REMA!$U$17</f>
        <v>Rozpočet na variabilní složku mezd se stanovuje v souladu s finančním plánem MP na daný obchodní rok. V souladu se strategií zohledňuje meziroční plánované změny v čistých bankovních výnosech (Net banking income), nákladech na rizika (Cost of Risk) a čistém zisku (Net profit) a podílu na trhu (Market Share).Rozpočet na variabilní složku odměny se čerpá v závislosti na plnění obchodního plánu Modré pyramidy ve všech jeho hlavních úrovních. Může být snížen o 0-100% v závislosti na plnění klíčových ukazatelů: čistých bankovních výnosů, obchodních výsledků, nákladů na rizika, čistého zisku a to podle čtvrtletních výsledků a podle kumulativních výsledků od začátku obchodního roku. O uplatnění malusu rozhoduje CEO. CEO může v případě plnění klíčových ukazatelů také rozhodnout o navýšení obálky na výplatu variabilní složky.</v>
      </c>
      <c r="D17" s="228"/>
      <c r="E17" s="228"/>
      <c r="F17" s="228"/>
      <c r="G17" s="228"/>
      <c r="H17" s="228"/>
      <c r="I17" s="228"/>
      <c r="J17" s="228"/>
      <c r="K17" s="228"/>
      <c r="L17" s="228"/>
      <c r="M17" s="228"/>
      <c r="N17" s="228"/>
      <c r="O17" s="228"/>
      <c r="P17" s="228"/>
      <c r="Q17" s="228"/>
      <c r="R17" s="228"/>
      <c r="S17" s="228"/>
    </row>
    <row r="18" spans="2:19" x14ac:dyDescent="0.25">
      <c r="B18" s="100" t="s">
        <v>542</v>
      </c>
      <c r="C18" s="229" t="str">
        <f>[6]REMA!$U$18</f>
        <v>Výše pohyblivé složky je vyjádřena v procentech vzhledem k roční základní mzdě a je odlišná pro různé skupiny zaměstnanců. Maximální výše pohyblivé složky pro jednotlivé skupiny zaměstnanců je uvedena ve Mzdové směrnici a nepřesáhne 100% mzdy. Podmínka maximální výše variabilní odměny 100% zahrnuje veškeré variabilní odměny včetně dlouhodobých nástrojů ve formě LTIs.</v>
      </c>
      <c r="D18" s="229"/>
      <c r="E18" s="229"/>
      <c r="F18" s="229"/>
      <c r="G18" s="229"/>
      <c r="H18" s="229"/>
      <c r="I18" s="229"/>
      <c r="J18" s="229"/>
      <c r="K18" s="229"/>
      <c r="L18" s="229"/>
      <c r="M18" s="229"/>
      <c r="N18" s="229"/>
      <c r="O18" s="229"/>
      <c r="P18" s="229"/>
      <c r="Q18" s="229"/>
      <c r="R18" s="229"/>
      <c r="S18" s="229"/>
    </row>
    <row r="19" spans="2:19" x14ac:dyDescent="0.25">
      <c r="B19" s="225" t="s">
        <v>543</v>
      </c>
      <c r="C19" s="227" t="s">
        <v>544</v>
      </c>
      <c r="D19" s="227"/>
      <c r="E19" s="227"/>
      <c r="F19" s="227"/>
      <c r="G19" s="227"/>
      <c r="H19" s="227"/>
      <c r="I19" s="227"/>
      <c r="J19" s="227"/>
      <c r="K19" s="227"/>
      <c r="L19" s="227"/>
      <c r="M19" s="227"/>
      <c r="N19" s="227"/>
      <c r="O19" s="227"/>
      <c r="P19" s="227"/>
      <c r="Q19" s="227"/>
      <c r="R19" s="227"/>
      <c r="S19" s="227"/>
    </row>
    <row r="20" spans="2:19" ht="72" customHeight="1" x14ac:dyDescent="0.25">
      <c r="B20" s="226"/>
      <c r="C20" s="98" t="s">
        <v>538</v>
      </c>
      <c r="D20" s="221" t="str">
        <f>[6]REMA!$U$20</f>
        <v xml:space="preserve">Rozpočet na variabilní složku mezd se stanovuje v souladu s finančním plánem MP na daný obchodní rok. V souladu se strategií zohledňuje meziroční plánované změny v čistých bankovních výnosech (Net banking income), nákladech na rizika (Cost of Risk) a čistém zisku (Net profit) a podílu na trhu (Market Share).Rozpočet na variabilní složku odměny se čerpá v závislosti na plnění obchodního plánu Modré pyramidy ve všech jeho hlavních úrovních. Může být snížen o 0-100% v závislosti na plnění klíčových ukazatelů: čistých bankovních výnosů, obchodních výsledků, nákladů na rizika, čistého zisku a to podle čtvrtletních výsledků a podle kumulativních výsledků od začátku obchodního roku. O uplatnění malusu rozhoduje CEO. CEO může v případě plnění klíčových ukazatelů také rozhodnout o navýšení obálky na výplatu variabilní složky. </v>
      </c>
      <c r="E20" s="230"/>
      <c r="F20" s="230"/>
      <c r="G20" s="230"/>
      <c r="H20" s="230"/>
      <c r="I20" s="230"/>
      <c r="J20" s="230"/>
      <c r="K20" s="230"/>
      <c r="L20" s="230"/>
      <c r="M20" s="230"/>
      <c r="N20" s="230"/>
      <c r="O20" s="230"/>
      <c r="P20" s="230"/>
      <c r="Q20" s="230"/>
      <c r="R20" s="230"/>
      <c r="S20" s="230"/>
    </row>
    <row r="21" spans="2:19" x14ac:dyDescent="0.25">
      <c r="B21" s="222" t="s">
        <v>545</v>
      </c>
      <c r="C21" s="223" t="s">
        <v>546</v>
      </c>
      <c r="D21" s="223"/>
      <c r="E21" s="223"/>
      <c r="F21" s="223"/>
      <c r="G21" s="223"/>
      <c r="H21" s="223"/>
      <c r="I21" s="223"/>
      <c r="J21" s="223"/>
      <c r="K21" s="223"/>
      <c r="L21" s="223"/>
      <c r="M21" s="223"/>
      <c r="N21" s="223"/>
      <c r="O21" s="223"/>
      <c r="P21" s="223"/>
      <c r="Q21" s="223"/>
      <c r="R21" s="223"/>
      <c r="S21" s="223"/>
    </row>
    <row r="22" spans="2:19" ht="63.75" customHeight="1" x14ac:dyDescent="0.25">
      <c r="B22" s="222"/>
      <c r="C22" s="97" t="s">
        <v>538</v>
      </c>
      <c r="D22" s="224" t="str">
        <f>[6]REMA!$U$25</f>
        <v xml:space="preserve">Pravidla odložených bonusů nejsou s ohledem na přiměřenost v MPSS uplatněna s výjimkou CEO, který je součástí skupiny zaměstnanců s významným vlivem na rizikový profil KB Group. U CEO je v případě, že jeho variabilní složka přesáhne částku 50K EUR nebo 1/3 celkového příjmu, je část variabilní složky odměny odložena min na 4 roky a vyplacena v nepeněžní formě (min 50%) v souladu s regulací CRD V. Odložená část variabilní složky podléhá výkonové podmínce banky a hodnocení rizik spojených s chováním zaměstnance,  v případě nesplnění těchto podmínek může být odložené variabilní složka částečně nebo zcela nevyplacena.  </v>
      </c>
      <c r="E22" s="224"/>
      <c r="F22" s="224"/>
      <c r="G22" s="224"/>
      <c r="H22" s="224"/>
      <c r="I22" s="224"/>
      <c r="J22" s="224"/>
      <c r="K22" s="224"/>
      <c r="L22" s="224"/>
      <c r="M22" s="224"/>
      <c r="N22" s="224"/>
      <c r="O22" s="224"/>
      <c r="P22" s="224"/>
      <c r="Q22" s="224"/>
      <c r="R22" s="224"/>
      <c r="S22" s="224"/>
    </row>
    <row r="23" spans="2:19" x14ac:dyDescent="0.25">
      <c r="B23" s="225" t="s">
        <v>547</v>
      </c>
      <c r="C23" s="232" t="s">
        <v>548</v>
      </c>
      <c r="D23" s="232"/>
      <c r="E23" s="232"/>
      <c r="F23" s="232"/>
      <c r="G23" s="232"/>
      <c r="H23" s="232"/>
      <c r="I23" s="232"/>
      <c r="J23" s="232"/>
      <c r="K23" s="232"/>
      <c r="L23" s="232"/>
      <c r="M23" s="232"/>
      <c r="N23" s="232"/>
      <c r="O23" s="232"/>
      <c r="P23" s="232"/>
      <c r="Q23" s="232"/>
      <c r="R23" s="232"/>
      <c r="S23" s="232"/>
    </row>
    <row r="24" spans="2:19" ht="61.5" customHeight="1" x14ac:dyDescent="0.25">
      <c r="B24" s="226"/>
      <c r="C24" s="98" t="s">
        <v>538</v>
      </c>
      <c r="D24" s="221" t="str">
        <f>[6]REMA!$U$29</f>
        <v xml:space="preserve">Kromě pohyblivé složky ve formě bonusu, která je popsána výše mohou za účelem motivace na výsledcích skupiny Société Générale a k podpoření loajality vybraní zaměstnanci MPSS zdarma obdržet práva k akciím mateřské společnosti Société Générale (long term incentives – LTI). LTI přecházejí do osobního vlastnictví zaměstnance (tzv. vestují) po 3 letech od jejich příslibu (grantu) za předpokladu trvání zaměstnání a splnění výkonnostních podmínek hodnocených na úrovni skupiny Société Générale. LTI nejsou udělovány těm zaměstnancům, na které se vztahují zvláštní pravidla odměňování pro pracovníky s významným vlivem na rizikový profil banky (Identified staff), kteří podléhají pravidlům pro odklad pohyblivé složky odměny. 
V letech 2024 a 2025 nebyly LTIs přiděleny. </v>
      </c>
      <c r="E24" s="221"/>
      <c r="F24" s="221"/>
      <c r="G24" s="221"/>
      <c r="H24" s="221"/>
      <c r="I24" s="221"/>
      <c r="J24" s="221"/>
      <c r="K24" s="221"/>
      <c r="L24" s="221"/>
      <c r="M24" s="221"/>
      <c r="N24" s="221"/>
      <c r="O24" s="221"/>
      <c r="P24" s="221"/>
      <c r="Q24" s="221"/>
      <c r="R24" s="221"/>
      <c r="S24" s="221"/>
    </row>
    <row r="25" spans="2:19" s="148" customFormat="1" x14ac:dyDescent="0.25">
      <c r="B25" s="147" t="s">
        <v>549</v>
      </c>
      <c r="C25" s="231" t="s">
        <v>553</v>
      </c>
      <c r="D25" s="231"/>
      <c r="E25" s="231"/>
      <c r="F25" s="231"/>
      <c r="G25" s="231"/>
      <c r="H25" s="231"/>
      <c r="I25" s="231"/>
      <c r="J25" s="231"/>
      <c r="K25" s="231"/>
      <c r="L25" s="231"/>
      <c r="M25" s="231"/>
      <c r="N25" s="231"/>
      <c r="O25" s="231"/>
      <c r="P25" s="231"/>
      <c r="Q25" s="231"/>
      <c r="R25" s="231"/>
      <c r="S25" s="231"/>
    </row>
    <row r="26" spans="2:19" x14ac:dyDescent="0.25">
      <c r="B26" s="147"/>
      <c r="C26" s="98" t="s">
        <v>538</v>
      </c>
      <c r="D26" s="221" t="str">
        <f>[6]REMA!$U$30</f>
        <v>N/A</v>
      </c>
      <c r="E26" s="221"/>
      <c r="F26" s="221"/>
      <c r="G26" s="221"/>
      <c r="H26" s="221"/>
      <c r="I26" s="221"/>
      <c r="J26" s="221"/>
      <c r="K26" s="221"/>
      <c r="L26" s="221"/>
      <c r="M26" s="221"/>
      <c r="N26" s="221"/>
      <c r="O26" s="221"/>
      <c r="P26" s="221"/>
      <c r="Q26" s="221"/>
      <c r="R26" s="221"/>
      <c r="S26" s="221"/>
    </row>
    <row r="27" spans="2:19" x14ac:dyDescent="0.25">
      <c r="B27" s="225" t="s">
        <v>550</v>
      </c>
      <c r="C27" s="227" t="s">
        <v>551</v>
      </c>
      <c r="D27" s="227"/>
      <c r="E27" s="227"/>
      <c r="F27" s="227"/>
      <c r="G27" s="227"/>
      <c r="H27" s="227"/>
      <c r="I27" s="227"/>
      <c r="J27" s="227"/>
      <c r="K27" s="227"/>
      <c r="L27" s="227"/>
      <c r="M27" s="227"/>
      <c r="N27" s="227"/>
      <c r="O27" s="227"/>
      <c r="P27" s="227"/>
      <c r="Q27" s="227"/>
      <c r="R27" s="227"/>
      <c r="S27" s="227"/>
    </row>
    <row r="28" spans="2:19" ht="26.45" customHeight="1" x14ac:dyDescent="0.25">
      <c r="B28" s="226"/>
      <c r="C28" s="98" t="s">
        <v>538</v>
      </c>
      <c r="D28" s="221" t="str">
        <f>[6]REMA!$U$32</f>
        <v>N/A</v>
      </c>
      <c r="E28" s="221"/>
      <c r="F28" s="221"/>
      <c r="G28" s="221"/>
      <c r="H28" s="221"/>
      <c r="I28" s="221"/>
      <c r="J28" s="221"/>
      <c r="K28" s="221"/>
      <c r="L28" s="221"/>
      <c r="M28" s="221"/>
      <c r="N28" s="221"/>
      <c r="O28" s="221"/>
      <c r="P28" s="221"/>
      <c r="Q28" s="221"/>
      <c r="R28" s="221"/>
      <c r="S28" s="221"/>
    </row>
    <row r="29" spans="2:19" s="148" customFormat="1" x14ac:dyDescent="0.25">
      <c r="B29" s="147" t="s">
        <v>552</v>
      </c>
      <c r="C29" s="231" t="s">
        <v>554</v>
      </c>
      <c r="D29" s="231"/>
      <c r="E29" s="231"/>
      <c r="F29" s="231"/>
      <c r="G29" s="231"/>
      <c r="H29" s="231"/>
      <c r="I29" s="231"/>
      <c r="J29" s="231"/>
      <c r="K29" s="231"/>
      <c r="L29" s="231"/>
      <c r="M29" s="231"/>
      <c r="N29" s="231"/>
      <c r="O29" s="231"/>
      <c r="P29" s="231"/>
      <c r="Q29" s="231"/>
      <c r="R29" s="231"/>
      <c r="S29" s="231"/>
    </row>
    <row r="30" spans="2:19" x14ac:dyDescent="0.25">
      <c r="B30" s="147"/>
      <c r="C30" s="98" t="s">
        <v>538</v>
      </c>
      <c r="D30" s="221" t="str">
        <f>[6]REMA!$U$33</f>
        <v>N/A</v>
      </c>
      <c r="E30" s="221"/>
      <c r="F30" s="221"/>
      <c r="G30" s="221"/>
      <c r="H30" s="221"/>
      <c r="I30" s="221"/>
      <c r="J30" s="221"/>
      <c r="K30" s="221"/>
      <c r="L30" s="221"/>
      <c r="M30" s="221"/>
      <c r="N30" s="221"/>
      <c r="O30" s="221"/>
      <c r="P30" s="221"/>
      <c r="Q30" s="221"/>
      <c r="R30" s="221"/>
      <c r="S30" s="221"/>
    </row>
  </sheetData>
  <mergeCells count="31">
    <mergeCell ref="C29:S29"/>
    <mergeCell ref="B23:B24"/>
    <mergeCell ref="C23:S23"/>
    <mergeCell ref="D24:S24"/>
    <mergeCell ref="C25:S25"/>
    <mergeCell ref="B27:B28"/>
    <mergeCell ref="C27:S27"/>
    <mergeCell ref="D28:S28"/>
    <mergeCell ref="D26:S26"/>
    <mergeCell ref="D16:S16"/>
    <mergeCell ref="C17:S17"/>
    <mergeCell ref="C18:S18"/>
    <mergeCell ref="B19:B20"/>
    <mergeCell ref="C19:S19"/>
    <mergeCell ref="D20:S20"/>
    <mergeCell ref="D30:S30"/>
    <mergeCell ref="B6:B10"/>
    <mergeCell ref="C6:S6"/>
    <mergeCell ref="D7:S7"/>
    <mergeCell ref="D8:S8"/>
    <mergeCell ref="D9:S9"/>
    <mergeCell ref="D10:S10"/>
    <mergeCell ref="B21:B22"/>
    <mergeCell ref="C21:S21"/>
    <mergeCell ref="D22:S22"/>
    <mergeCell ref="B11:B16"/>
    <mergeCell ref="C11:S11"/>
    <mergeCell ref="D12:S12"/>
    <mergeCell ref="D13:S13"/>
    <mergeCell ref="D14:S14"/>
    <mergeCell ref="D15:S15"/>
  </mergeCells>
  <pageMargins left="0.70866141732283472" right="0.70866141732283472" top="0.74803149606299213" bottom="0.74803149606299213" header="0.31496062992125984" footer="0.31496062992125984"/>
  <pageSetup paperSize="9" scale="47" orientation="landscape" r:id="rId1"/>
  <headerFooter>
    <oddHeader>&amp;CCS
Příloha XXXIII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0C88-95AE-4EAF-BD32-19AB73002CA5}">
  <sheetPr>
    <tabColor rgb="FF92D050"/>
    <pageSetUpPr fitToPage="1"/>
  </sheetPr>
  <dimension ref="A1:I27"/>
  <sheetViews>
    <sheetView showGridLines="0" view="pageLayout" topLeftCell="E1" zoomScale="80" zoomScaleNormal="100" zoomScalePageLayoutView="80" workbookViewId="0">
      <selection activeCell="H32" sqref="H32"/>
    </sheetView>
  </sheetViews>
  <sheetFormatPr defaultColWidth="9.28515625" defaultRowHeight="15" x14ac:dyDescent="0.25"/>
  <cols>
    <col min="1" max="1" width="9.28515625" style="2"/>
    <col min="2" max="2" width="9.5703125" style="2" customWidth="1"/>
    <col min="3" max="3" width="8.28515625" style="2" customWidth="1"/>
    <col min="4" max="4" width="9.28515625" style="2"/>
    <col min="5" max="5" width="72.42578125" style="2" customWidth="1"/>
    <col min="6" max="6" width="20.28515625" style="2" customWidth="1"/>
    <col min="7" max="8" width="22" style="2" customWidth="1"/>
    <col min="9" max="9" width="44.42578125" style="2" customWidth="1"/>
    <col min="10" max="16384" width="9.28515625" style="2"/>
  </cols>
  <sheetData>
    <row r="1" spans="1:9" x14ac:dyDescent="0.25">
      <c r="C1" s="101" t="s">
        <v>325</v>
      </c>
    </row>
    <row r="3" spans="1:9" x14ac:dyDescent="0.25">
      <c r="F3" s="102" t="s">
        <v>145</v>
      </c>
      <c r="G3" s="102" t="s">
        <v>144</v>
      </c>
      <c r="H3" s="102" t="s">
        <v>143</v>
      </c>
      <c r="I3" s="102" t="s">
        <v>142</v>
      </c>
    </row>
    <row r="4" spans="1:9" ht="45" x14ac:dyDescent="0.25">
      <c r="C4" s="233"/>
      <c r="D4" s="233"/>
      <c r="E4" s="233"/>
      <c r="F4" s="5" t="s">
        <v>326</v>
      </c>
      <c r="G4" s="5" t="s">
        <v>327</v>
      </c>
      <c r="H4" s="5" t="s">
        <v>328</v>
      </c>
      <c r="I4" s="93" t="s">
        <v>329</v>
      </c>
    </row>
    <row r="5" spans="1:9" ht="15" customHeight="1" x14ac:dyDescent="0.25">
      <c r="A5" s="103"/>
      <c r="B5" s="102">
        <v>1</v>
      </c>
      <c r="C5" s="234" t="s">
        <v>330</v>
      </c>
      <c r="D5" s="235"/>
      <c r="E5" s="104" t="s">
        <v>331</v>
      </c>
      <c r="F5" s="144">
        <f>[6]REM1!F5</f>
        <v>7</v>
      </c>
      <c r="G5" s="144">
        <f>[6]REM1!G5</f>
        <v>3</v>
      </c>
      <c r="H5" s="144">
        <f>[6]REM1!H5</f>
        <v>4</v>
      </c>
      <c r="I5" s="144">
        <f>[6]REM1!I5</f>
        <v>2</v>
      </c>
    </row>
    <row r="6" spans="1:9" x14ac:dyDescent="0.25">
      <c r="B6" s="102">
        <v>2</v>
      </c>
      <c r="C6" s="236"/>
      <c r="D6" s="173"/>
      <c r="E6" s="104" t="s">
        <v>332</v>
      </c>
      <c r="F6" s="144">
        <f>[6]REM1!F6</f>
        <v>5.4322000000000002E-2</v>
      </c>
      <c r="G6" s="144">
        <f>[6]REM1!G6</f>
        <v>9.3606062999999988</v>
      </c>
      <c r="H6" s="144">
        <f>[6]REM1!H6</f>
        <v>7.1791524000000004</v>
      </c>
      <c r="I6" s="144">
        <f>[6]REM1!I6</f>
        <v>4.0567997</v>
      </c>
    </row>
    <row r="7" spans="1:9" x14ac:dyDescent="0.25">
      <c r="B7" s="102">
        <v>3</v>
      </c>
      <c r="C7" s="236"/>
      <c r="D7" s="173"/>
      <c r="E7" s="105" t="s">
        <v>333</v>
      </c>
      <c r="F7" s="144">
        <f>[6]REM1!F7</f>
        <v>5.4322000000000002E-2</v>
      </c>
      <c r="G7" s="144">
        <f>[6]REM1!G7</f>
        <v>9.3606062999999988</v>
      </c>
      <c r="H7" s="144">
        <f>[6]REM1!H7</f>
        <v>7.1791524000000004</v>
      </c>
      <c r="I7" s="144">
        <f>[6]REM1!I7</f>
        <v>4.0567997</v>
      </c>
    </row>
    <row r="8" spans="1:9" x14ac:dyDescent="0.25">
      <c r="B8" s="102">
        <v>4</v>
      </c>
      <c r="C8" s="236"/>
      <c r="D8" s="173"/>
      <c r="E8" s="105" t="s">
        <v>334</v>
      </c>
      <c r="F8" s="145"/>
      <c r="G8" s="145"/>
      <c r="H8" s="145"/>
      <c r="I8" s="145"/>
    </row>
    <row r="9" spans="1:9" x14ac:dyDescent="0.25">
      <c r="B9" s="102" t="s">
        <v>335</v>
      </c>
      <c r="C9" s="236"/>
      <c r="D9" s="173"/>
      <c r="E9" s="106" t="s">
        <v>336</v>
      </c>
      <c r="F9" s="144">
        <f>[6]REM1!F9</f>
        <v>0</v>
      </c>
      <c r="G9" s="144">
        <f>[6]REM1!G9</f>
        <v>0</v>
      </c>
      <c r="H9" s="144">
        <f>[6]REM1!H9</f>
        <v>0</v>
      </c>
      <c r="I9" s="144">
        <f>[6]REM1!I9</f>
        <v>0</v>
      </c>
    </row>
    <row r="10" spans="1:9" x14ac:dyDescent="0.25">
      <c r="B10" s="102">
        <v>5</v>
      </c>
      <c r="C10" s="236"/>
      <c r="D10" s="173"/>
      <c r="E10" s="106" t="s">
        <v>337</v>
      </c>
      <c r="F10" s="144">
        <f>[6]REM1!F10</f>
        <v>0</v>
      </c>
      <c r="G10" s="144">
        <f>[6]REM1!G10</f>
        <v>0</v>
      </c>
      <c r="H10" s="144">
        <f>[6]REM1!H10</f>
        <v>0</v>
      </c>
      <c r="I10" s="144">
        <f>[6]REM1!I10</f>
        <v>0</v>
      </c>
    </row>
    <row r="11" spans="1:9" x14ac:dyDescent="0.25">
      <c r="B11" s="102" t="s">
        <v>338</v>
      </c>
      <c r="C11" s="236"/>
      <c r="D11" s="173"/>
      <c r="E11" s="105" t="s">
        <v>339</v>
      </c>
      <c r="F11" s="144">
        <f>[6]REM1!F11</f>
        <v>0</v>
      </c>
      <c r="G11" s="144">
        <f>[6]REM1!G11</f>
        <v>0</v>
      </c>
      <c r="H11" s="144">
        <f>[6]REM1!H11</f>
        <v>0</v>
      </c>
      <c r="I11" s="144">
        <f>[6]REM1!I11</f>
        <v>0</v>
      </c>
    </row>
    <row r="12" spans="1:9" x14ac:dyDescent="0.25">
      <c r="B12" s="102">
        <v>6</v>
      </c>
      <c r="C12" s="236"/>
      <c r="D12" s="173"/>
      <c r="E12" s="105" t="s">
        <v>340</v>
      </c>
      <c r="F12" s="145"/>
      <c r="G12" s="145"/>
      <c r="H12" s="145"/>
      <c r="I12" s="145"/>
    </row>
    <row r="13" spans="1:9" x14ac:dyDescent="0.25">
      <c r="B13" s="102">
        <v>7</v>
      </c>
      <c r="C13" s="236"/>
      <c r="D13" s="173"/>
      <c r="E13" s="105" t="s">
        <v>341</v>
      </c>
      <c r="F13" s="144">
        <f>[6]REM1!F13</f>
        <v>0</v>
      </c>
      <c r="G13" s="144">
        <f>[6]REM1!G13</f>
        <v>0</v>
      </c>
      <c r="H13" s="144">
        <f>[6]REM1!H13</f>
        <v>0</v>
      </c>
      <c r="I13" s="144">
        <f>[6]REM1!I13</f>
        <v>0</v>
      </c>
    </row>
    <row r="14" spans="1:9" x14ac:dyDescent="0.25">
      <c r="B14" s="102">
        <v>8</v>
      </c>
      <c r="C14" s="237"/>
      <c r="D14" s="175"/>
      <c r="E14" s="105" t="s">
        <v>340</v>
      </c>
      <c r="F14" s="145"/>
      <c r="G14" s="145"/>
      <c r="H14" s="145"/>
      <c r="I14" s="145"/>
    </row>
    <row r="15" spans="1:9" x14ac:dyDescent="0.25">
      <c r="B15" s="102">
        <v>9</v>
      </c>
      <c r="C15" s="238" t="s">
        <v>342</v>
      </c>
      <c r="D15" s="238"/>
      <c r="E15" s="104" t="s">
        <v>343</v>
      </c>
      <c r="F15" s="144">
        <f>[6]REM1!F15</f>
        <v>7</v>
      </c>
      <c r="G15" s="144">
        <f>[6]REM1!G15</f>
        <v>3</v>
      </c>
      <c r="H15" s="144">
        <f>[6]REM1!H15</f>
        <v>4</v>
      </c>
      <c r="I15" s="144">
        <f>[6]REM1!I15</f>
        <v>2</v>
      </c>
    </row>
    <row r="16" spans="1:9" x14ac:dyDescent="0.25">
      <c r="B16" s="102">
        <v>10</v>
      </c>
      <c r="C16" s="238"/>
      <c r="D16" s="238"/>
      <c r="E16" s="104" t="s">
        <v>344</v>
      </c>
      <c r="F16" s="144">
        <f>[6]REM1!F16</f>
        <v>0</v>
      </c>
      <c r="G16" s="144">
        <f>[6]REM1!G16</f>
        <v>3.9180000000000001</v>
      </c>
      <c r="H16" s="144">
        <f>[6]REM1!H16</f>
        <v>1.2991999999999999</v>
      </c>
      <c r="I16" s="144">
        <f>[6]REM1!I16</f>
        <v>1.0258</v>
      </c>
    </row>
    <row r="17" spans="2:9" x14ac:dyDescent="0.25">
      <c r="B17" s="102">
        <v>11</v>
      </c>
      <c r="C17" s="238"/>
      <c r="D17" s="238"/>
      <c r="E17" s="105" t="s">
        <v>345</v>
      </c>
      <c r="F17" s="144">
        <f>[6]REM1!F17</f>
        <v>0</v>
      </c>
      <c r="G17" s="144">
        <f>[6]REM1!G17</f>
        <v>3.6347572784844</v>
      </c>
      <c r="H17" s="144">
        <f>[6]REM1!H17</f>
        <v>1.2991999999999999</v>
      </c>
      <c r="I17" s="144">
        <f>[6]REM1!I17</f>
        <v>1.0258</v>
      </c>
    </row>
    <row r="18" spans="2:9" x14ac:dyDescent="0.25">
      <c r="B18" s="102">
        <v>12</v>
      </c>
      <c r="C18" s="238"/>
      <c r="D18" s="238"/>
      <c r="E18" s="107" t="s">
        <v>346</v>
      </c>
      <c r="F18" s="144">
        <f>[6]REM1!F18</f>
        <v>0</v>
      </c>
      <c r="G18" s="144">
        <f>[6]REM1!G18</f>
        <v>0.2265837786912</v>
      </c>
      <c r="H18" s="144">
        <f>[6]REM1!H18</f>
        <v>0</v>
      </c>
      <c r="I18" s="144">
        <f>[6]REM1!I18</f>
        <v>0</v>
      </c>
    </row>
    <row r="19" spans="2:9" x14ac:dyDescent="0.25">
      <c r="B19" s="102" t="s">
        <v>347</v>
      </c>
      <c r="C19" s="238"/>
      <c r="D19" s="238"/>
      <c r="E19" s="106" t="s">
        <v>348</v>
      </c>
      <c r="F19" s="144">
        <f>[6]REM1!F19</f>
        <v>0</v>
      </c>
      <c r="G19" s="144">
        <f>[6]REM1!G19</f>
        <v>0</v>
      </c>
      <c r="H19" s="144">
        <f>[6]REM1!H19</f>
        <v>0</v>
      </c>
      <c r="I19" s="144">
        <f>[6]REM1!I19</f>
        <v>0</v>
      </c>
    </row>
    <row r="20" spans="2:9" x14ac:dyDescent="0.25">
      <c r="B20" s="102" t="s">
        <v>349</v>
      </c>
      <c r="C20" s="238"/>
      <c r="D20" s="238"/>
      <c r="E20" s="107" t="s">
        <v>350</v>
      </c>
      <c r="F20" s="144">
        <f>[6]REM1!F20</f>
        <v>0</v>
      </c>
      <c r="G20" s="144">
        <f>[6]REM1!G20</f>
        <v>0</v>
      </c>
      <c r="H20" s="144">
        <f>[6]REM1!H20</f>
        <v>0</v>
      </c>
      <c r="I20" s="144">
        <f>[6]REM1!I20</f>
        <v>0</v>
      </c>
    </row>
    <row r="21" spans="2:9" x14ac:dyDescent="0.25">
      <c r="B21" s="102" t="s">
        <v>351</v>
      </c>
      <c r="C21" s="238"/>
      <c r="D21" s="238"/>
      <c r="E21" s="106" t="s">
        <v>352</v>
      </c>
      <c r="F21" s="144">
        <f>[6]REM1!F21</f>
        <v>0</v>
      </c>
      <c r="G21" s="144">
        <f>[6]REM1!G21</f>
        <v>0.28324272151559998</v>
      </c>
      <c r="H21" s="144">
        <f>[6]REM1!H21</f>
        <v>0</v>
      </c>
      <c r="I21" s="144">
        <f>[6]REM1!I21</f>
        <v>0</v>
      </c>
    </row>
    <row r="22" spans="2:9" x14ac:dyDescent="0.25">
      <c r="B22" s="102" t="s">
        <v>353</v>
      </c>
      <c r="C22" s="238"/>
      <c r="D22" s="238"/>
      <c r="E22" s="107" t="s">
        <v>350</v>
      </c>
      <c r="F22" s="144">
        <f>[6]REM1!F22</f>
        <v>0</v>
      </c>
      <c r="G22" s="144">
        <f>[6]REM1!G22</f>
        <v>0.1132918893456</v>
      </c>
      <c r="H22" s="144">
        <f>[6]REM1!H22</f>
        <v>0</v>
      </c>
      <c r="I22" s="144">
        <f>[6]REM1!I22</f>
        <v>0</v>
      </c>
    </row>
    <row r="23" spans="2:9" x14ac:dyDescent="0.25">
      <c r="B23" s="102" t="s">
        <v>354</v>
      </c>
      <c r="C23" s="238"/>
      <c r="D23" s="238"/>
      <c r="E23" s="105" t="s">
        <v>355</v>
      </c>
      <c r="F23" s="144">
        <f>[6]REM1!F23</f>
        <v>0</v>
      </c>
      <c r="G23" s="144">
        <f>[6]REM1!G23</f>
        <v>0</v>
      </c>
      <c r="H23" s="144">
        <f>[6]REM1!H23</f>
        <v>0</v>
      </c>
      <c r="I23" s="144">
        <f>[6]REM1!I23</f>
        <v>0</v>
      </c>
    </row>
    <row r="24" spans="2:9" x14ac:dyDescent="0.25">
      <c r="B24" s="102" t="s">
        <v>356</v>
      </c>
      <c r="C24" s="238"/>
      <c r="D24" s="238"/>
      <c r="E24" s="107" t="s">
        <v>350</v>
      </c>
      <c r="F24" s="144">
        <f>[6]REM1!F24</f>
        <v>0</v>
      </c>
      <c r="G24" s="144">
        <f>[6]REM1!G24</f>
        <v>0</v>
      </c>
      <c r="H24" s="144">
        <f>[6]REM1!H24</f>
        <v>0</v>
      </c>
      <c r="I24" s="144">
        <f>[6]REM1!I24</f>
        <v>0</v>
      </c>
    </row>
    <row r="25" spans="2:9" x14ac:dyDescent="0.25">
      <c r="B25" s="102">
        <v>15</v>
      </c>
      <c r="C25" s="238"/>
      <c r="D25" s="238"/>
      <c r="E25" s="105" t="s">
        <v>357</v>
      </c>
      <c r="F25" s="144">
        <f>[6]REM1!F25</f>
        <v>0</v>
      </c>
      <c r="G25" s="144">
        <f>[6]REM1!G25</f>
        <v>0</v>
      </c>
      <c r="H25" s="144">
        <f>[6]REM1!H25</f>
        <v>0</v>
      </c>
      <c r="I25" s="144">
        <f>[6]REM1!I25</f>
        <v>0</v>
      </c>
    </row>
    <row r="26" spans="2:9" x14ac:dyDescent="0.25">
      <c r="B26" s="102">
        <v>16</v>
      </c>
      <c r="C26" s="238"/>
      <c r="D26" s="238"/>
      <c r="E26" s="107" t="s">
        <v>350</v>
      </c>
      <c r="F26" s="144">
        <f>[6]REM1!F26</f>
        <v>0</v>
      </c>
      <c r="G26" s="144">
        <f>[6]REM1!G26</f>
        <v>0</v>
      </c>
      <c r="H26" s="144">
        <f>[6]REM1!H26</f>
        <v>0</v>
      </c>
      <c r="I26" s="144">
        <f>[6]REM1!I26</f>
        <v>0</v>
      </c>
    </row>
    <row r="27" spans="2:9" x14ac:dyDescent="0.25">
      <c r="B27" s="102">
        <v>17</v>
      </c>
      <c r="C27" s="233" t="s">
        <v>358</v>
      </c>
      <c r="D27" s="233"/>
      <c r="E27" s="233"/>
      <c r="F27" s="144">
        <f>[6]REM1!F27</f>
        <v>5.4322000000000002E-2</v>
      </c>
      <c r="G27" s="144">
        <f>[6]REM1!G27</f>
        <v>13.278606299999998</v>
      </c>
      <c r="H27" s="144">
        <f>[6]REM1!H27</f>
        <v>8.4783524000000003</v>
      </c>
      <c r="I27" s="144">
        <f>[6]REM1!I27</f>
        <v>5.0825997000000003</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orientation="landscape" cellComments="asDisplayed" r:id="rId1"/>
  <headerFooter>
    <oddHeader>&amp;CCS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4</vt:i4>
      </vt:variant>
    </vt:vector>
  </HeadingPairs>
  <TitlesOfParts>
    <vt:vector size="16" baseType="lpstr">
      <vt:lpstr>EU OV1</vt:lpstr>
      <vt:lpstr>EU KM1</vt:lpstr>
      <vt:lpstr>EU OVC</vt:lpstr>
      <vt:lpstr>EU CC1</vt:lpstr>
      <vt:lpstr>EU CC2 </vt:lpstr>
      <vt:lpstr>Tabulka EU CCA  </vt:lpstr>
      <vt:lpstr>EU LIQA</vt:lpstr>
      <vt:lpstr>EU REMA</vt:lpstr>
      <vt:lpstr>REM1</vt:lpstr>
      <vt:lpstr>REM2</vt:lpstr>
      <vt:lpstr>REM3</vt:lpstr>
      <vt:lpstr>REM4</vt:lpstr>
      <vt:lpstr>'EU CC1'!Názvy_tisku</vt:lpstr>
      <vt:lpstr>'EU CC1'!Oblast_tisku</vt:lpstr>
      <vt:lpstr>'EU KM1'!Oblast_tisku</vt:lpstr>
      <vt:lpstr>'EU OV1'!Oblast_tisku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Habenichtova Petra</dc:creator>
  <cp:lastModifiedBy>Habenichtova Petra</cp:lastModifiedBy>
  <dcterms:created xsi:type="dcterms:W3CDTF">2026-02-04T13:19:24Z</dcterms:created>
  <dcterms:modified xsi:type="dcterms:W3CDTF">2026-04-29T07:36:36Z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6d9757-80ae-4c87-b4d7-9ffa7a0710d0_Enabled">
    <vt:lpwstr>true</vt:lpwstr>
  </property>
  <property fmtid="{D5CDD505-2E9C-101B-9397-08002B2CF9AE}" pid="3" name="MSIP_Label_076d9757-80ae-4c87-b4d7-9ffa7a0710d0_SetDate">
    <vt:lpwstr>2026-04-29T07:36:36Z</vt:lpwstr>
  </property>
  <property fmtid="{D5CDD505-2E9C-101B-9397-08002B2CF9AE}" pid="4" name="MSIP_Label_076d9757-80ae-4c87-b4d7-9ffa7a0710d0_Method">
    <vt:lpwstr>Standard</vt:lpwstr>
  </property>
  <property fmtid="{D5CDD505-2E9C-101B-9397-08002B2CF9AE}" pid="5" name="MSIP_Label_076d9757-80ae-4c87-b4d7-9ffa7a0710d0_Name">
    <vt:lpwstr>076d9757-80ae-4c87-b4d7-9ffa7a0710d0</vt:lpwstr>
  </property>
  <property fmtid="{D5CDD505-2E9C-101B-9397-08002B2CF9AE}" pid="6" name="MSIP_Label_076d9757-80ae-4c87-b4d7-9ffa7a0710d0_SiteId">
    <vt:lpwstr>c79e7c80-cff5-4503-b468-3702cea89272</vt:lpwstr>
  </property>
  <property fmtid="{D5CDD505-2E9C-101B-9397-08002B2CF9AE}" pid="7" name="MSIP_Label_076d9757-80ae-4c87-b4d7-9ffa7a0710d0_ActionId">
    <vt:lpwstr>0b6f64b6-e351-4a7c-aa74-071bb000b12a</vt:lpwstr>
  </property>
  <property fmtid="{D5CDD505-2E9C-101B-9397-08002B2CF9AE}" pid="8" name="MSIP_Label_076d9757-80ae-4c87-b4d7-9ffa7a0710d0_ContentBits">
    <vt:lpwstr>0</vt:lpwstr>
  </property>
  <property fmtid="{D5CDD505-2E9C-101B-9397-08002B2CF9AE}" pid="9" name="Kod_Duvernosti">
    <vt:lpwstr>KB_C1_INTERNAL_992521</vt:lpwstr>
  </property>
</Properties>
</file>